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9GhQPnqaluTBmZUVm6izjbtcb+BsFdKHxIubG6+rv0I3ndRurNKBVw4uyOsGpG7Uo1vmbfER/xkllSerOckLEQ==" workbookSaltValue="rGjGAYHD69fO24ORTg9teA=="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<sst xmlns="http://schemas.openxmlformats.org/spreadsheetml/2006/main" count="233" uniqueCount="119">
  <si>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</si>
  <si>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</si>
  <si>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</si>
  <si>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</si>
  <si>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</si>
  <si>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</si>
  <si>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</si>
  <si>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</si>
  <si>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</si>
  <si>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</si>
  <si>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</si>
  <si>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</si>
  <si>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</si>
  <si>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</si>
  <si>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</si>
  <si>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</si>
  <si>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</si>
  <si>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</si>
  <si>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</si>
  <si>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</si>
  <si>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</si>
  <si>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</si>
  <si>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</si>
  <si>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</si>
  <si>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</si>
  <si>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</si>
  <si>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</si>
  <si>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</si>
  <si>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</si>
  <si>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</si>
  <si>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</si>
  <si>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</si>
  <si>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</si>
  <si>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</si>
  <si>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</si>
  <si>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</si>
  <si>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</si>
  <si>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</si>
  <si>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</si>
  <si>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</si>
  <si>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</si>
  <si>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</si>
  <si>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</si>
  <si>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</si>
  <si>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</si>
  <si>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</si>
  <si>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</si>
  <si>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</si>
  <si>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</si>
  <si>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</si>
  <si>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</si>
  <si>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</si>
  <si>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</si>
  <si>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</si>
  <si>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</si>
  <si>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</si>
  <si>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</si>
  <si>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</si>
  <si>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</si>
  <si>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</si>
  <si>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</si>
  <si>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</si>
  <si>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</si>
  <si>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</si>
  <si>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</si>
  <si>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</si>
  <si>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</si>
  <si>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</si>
  <si>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</si>
  <si>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</si>
  <si>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</si>
  <si>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</si>
  <si>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</si>
  <si>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</si>
  <si>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</si>
  <si>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</si>
  <si>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</si>
  <si>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</si>
  <si>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</si>
  <si>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</si>
  <si>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</si>
  <si>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</si>
  <si>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</si>
  <si>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</si>
  <si>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</si>
  <si>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</si>
  <si>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</si>
  <si>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</si>
  <si>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</si>
  <si>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</si>
  <si>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</si>
  <si>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</si>
  <si>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</si>
  <si>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</si>
  <si>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</si>
  <si>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</si>
  <si>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</si>
  <si>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鳴沢村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</si>
  <si>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</si>
  <si>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</si>
  <si>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</si>
  <si>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</si>
  <si>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</si>
  <si>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</si>
  <si>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</si>
  <si>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</si>
  <si>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</si>
  <si>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</si>
  <si>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</si>
  <si>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</si>
  <si>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</si>
  <si>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</si>
  <si>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</si>
  <si>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</si>
  <si>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</si>
  <si>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</si>
  <si>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収益的収支比率は１００％を超えているものの、給水収益のみでは老朽化した配水管の更新工事費などを賄えないため、一般会計からの繰入金などを使用して工事を実施していく。</t>
    <phoneticPr fontId="4"/>
  </si>
  <si>
    <t>労務単価等の増額に伴い工事費用は増加傾向にあり、今後も配水管の耐震化工事を実施していく上で、一般会計からの繰入金を使用していくこととなるが、独立採算制の観点から将来的な水道料金の値上げを検討する必要性が高まっている。
引き続き住民への安定した水道水の供給を実施するために、工事額の試算や財源確保の具体的方策を立てて経営健全化を図る必要がある。</t>
    <phoneticPr fontId="4"/>
  </si>
  <si>
    <t>令和元年度の管路更新率は全国平均値や類似団体平均値と比較してみると若干低い指標となった。
有形固定資産減価償却率や管路経年化率は把握できていないが、鳴沢村の総管路延長の内２３．９％は耐震化が必要な鋼管や鋳鉄管などであるため、村道工事との調整を図りながら効率的に配水管の更新工事を実施していく必要がある。</t>
    <rPh sb="0" eb="2">
      <t>レイワ</t>
    </rPh>
    <rPh sb="2" eb="3">
      <t>ガン</t>
    </rPh>
    <rPh sb="33" eb="35">
      <t>ジャッカン</t>
    </rPh>
    <rPh sb="35" eb="36">
      <t>ヒク</t>
    </rPh>
    <rPh sb="37" eb="39">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</si>
</sst>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1.33</c:v>
                </c:pt>
                <c:pt idx="1">
                  <c:v>2.46</c:v>
                </c:pt>
                <c:pt idx="2">
                  <c:v>2.95</c:v>
                </c:pt>
                <c:pt idx="3">
                  <c:v>0.79</c:v>
                </c:pt>
                <c:pt idx="4">
                  <c:v>0.63</c:v>
                </c:pt>
              </c:numCache>
            </c:numRef>
          </c:val>
          <c:extLst>
            <c:ext xmlns:c16="http://schemas.microsoft.com/office/drawing/2014/chart" uri="{C3380CC4-5D6E-409C-BE32-E72D297353CC}">
              <c16:uniqueId val="{00000000-8752-4F83-AD4B-DC2963A6AFF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8752-4F83-AD4B-DC2963A6AFF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64.84</c:v>
                </c:pt>
                <c:pt idx="1">
                  <c:v>66.66</c:v>
                </c:pt>
                <c:pt idx="2">
                  <c:v>64.959999999999994</c:v>
                </c:pt>
                <c:pt idx="3">
                  <c:v>64.959999999999994</c:v>
                </c:pt>
                <c:pt idx="4">
                  <c:v>65.010000000000005</c:v>
                </c:pt>
              </c:numCache>
            </c:numRef>
          </c:val>
          <c:extLst>
            <c:ext xmlns:c16="http://schemas.microsoft.com/office/drawing/2014/chart" uri="{C3380CC4-5D6E-409C-BE32-E72D297353CC}">
              <c16:uniqueId val="{00000000-00C8-416D-8D96-E360C5F184D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00C8-416D-8D96-E360C5F184D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c:v>
                </c:pt>
                <c:pt idx="1">
                  <c:v>85</c:v>
                </c:pt>
                <c:pt idx="2">
                  <c:v>87.22</c:v>
                </c:pt>
                <c:pt idx="3">
                  <c:v>85</c:v>
                </c:pt>
                <c:pt idx="4">
                  <c:v>85</c:v>
                </c:pt>
              </c:numCache>
            </c:numRef>
          </c:val>
          <c:extLst>
            <c:ext xmlns:c16="http://schemas.microsoft.com/office/drawing/2014/chart" uri="{C3380CC4-5D6E-409C-BE32-E72D297353CC}">
              <c16:uniqueId val="{00000000-6277-4FFE-883C-5771DD2A784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6277-4FFE-883C-5771DD2A784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118.96</c:v>
                </c:pt>
                <c:pt idx="1">
                  <c:v>136.58000000000001</c:v>
                </c:pt>
                <c:pt idx="2">
                  <c:v>134.88</c:v>
                </c:pt>
                <c:pt idx="3">
                  <c:v>158.71</c:v>
                </c:pt>
                <c:pt idx="4">
                  <c:v>139.75</c:v>
                </c:pt>
              </c:numCache>
            </c:numRef>
          </c:val>
          <c:extLst>
            <c:ext xmlns:c16="http://schemas.microsoft.com/office/drawing/2014/chart" uri="{C3380CC4-5D6E-409C-BE32-E72D297353CC}">
              <c16:uniqueId val="{00000000-7752-44A9-85B6-249A93F278C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752-44A9-85B6-249A93F278C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7D-4512-AACA-8345C0479F4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7D-4512-AACA-8345C0479F4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E-4D64-A88C-B78B2E40ABE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E-4D64-A88C-B78B2E40ABE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8F-46ED-B106-9964CBBE525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8F-46ED-B106-9964CBBE525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A3-4E73-A0FD-03DB3DF8F7D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A3-4E73-A0FD-03DB3DF8F7D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AF-450D-AE3F-CE546D9CF25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50AF-450D-AE3F-CE546D9CF25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115.23</c:v>
                </c:pt>
                <c:pt idx="1">
                  <c:v>131.56</c:v>
                </c:pt>
                <c:pt idx="2">
                  <c:v>128.96</c:v>
                </c:pt>
                <c:pt idx="3">
                  <c:v>152.52000000000001</c:v>
                </c:pt>
                <c:pt idx="4">
                  <c:v>135.81</c:v>
                </c:pt>
              </c:numCache>
            </c:numRef>
          </c:val>
          <c:extLst>
            <c:ext xmlns:c16="http://schemas.microsoft.com/office/drawing/2014/chart" uri="{C3380CC4-5D6E-409C-BE32-E72D297353CC}">
              <c16:uniqueId val="{00000000-B648-44EB-9EC6-757757D1C8E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B648-44EB-9EC6-757757D1C8E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54.25</c:v>
                </c:pt>
                <c:pt idx="1">
                  <c:v>47.49</c:v>
                </c:pt>
                <c:pt idx="2">
                  <c:v>47.99</c:v>
                </c:pt>
                <c:pt idx="3">
                  <c:v>44.57</c:v>
                </c:pt>
                <c:pt idx="4">
                  <c:v>48.95</c:v>
                </c:pt>
              </c:numCache>
            </c:numRef>
          </c:val>
          <c:extLst>
            <c:ext xmlns:c16="http://schemas.microsoft.com/office/drawing/2014/chart" uri="{C3380CC4-5D6E-409C-BE32-E72D297353CC}">
              <c16:uniqueId val="{00000000-B171-4433-BFC7-C508F5B1E51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B171-4433-BFC7-C508F5B1E51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山梨県　鳴沢村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3153</v>
      </c>
      <c r="AM8" s="51"/>
      <c r="AN8" s="51"/>
      <c r="AO8" s="51"/>
      <c r="AP8" s="51"/>
      <c r="AQ8" s="51"/>
      <c r="AR8" s="51"/>
      <c r="AS8" s="51"/>
      <c r="AT8" s="47">
        <f>データ!$S$6</f>
        <v>89.58</v>
      </c>
      <c r="AU8" s="47"/>
      <c r="AV8" s="47"/>
      <c r="AW8" s="47"/>
      <c r="AX8" s="47"/>
      <c r="AY8" s="47"/>
      <c r="AZ8" s="47"/>
      <c r="BA8" s="47"/>
      <c r="BB8" s="47">
        <f>データ!$T$6</f>
        <v>35.200000000000003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88.06</v>
      </c>
      <c r="Q10" s="47"/>
      <c r="R10" s="47"/>
      <c r="S10" s="47"/>
      <c r="T10" s="47"/>
      <c r="U10" s="47"/>
      <c r="V10" s="47"/>
      <c r="W10" s="51">
        <f>データ!$Q$6</f>
        <v>583</v>
      </c>
      <c r="X10" s="51"/>
      <c r="Y10" s="51"/>
      <c r="Z10" s="51"/>
      <c r="AA10" s="51"/>
      <c r="AB10" s="51"/>
      <c r="AC10" s="51"/>
      <c r="AD10" s="2"/>
      <c r="AE10" s="2"/>
      <c r="AF10" s="2"/>
      <c r="AG10" s="2"/>
      <c r="AH10" s="2"/>
      <c r="AI10" s="2"/>
      <c r="AJ10" s="2"/>
      <c r="AK10" s="2"/>
      <c r="AL10" s="51">
        <f>データ!$U$6</f>
        <v>2758</v>
      </c>
      <c r="AM10" s="51"/>
      <c r="AN10" s="51"/>
      <c r="AO10" s="51"/>
      <c r="AP10" s="51"/>
      <c r="AQ10" s="51"/>
      <c r="AR10" s="51"/>
      <c r="AS10" s="51"/>
      <c r="AT10" s="47">
        <f>データ!$V$6</f>
        <v>4</v>
      </c>
      <c r="AU10" s="47"/>
      <c r="AV10" s="47"/>
      <c r="AW10" s="47"/>
      <c r="AX10" s="47"/>
      <c r="AY10" s="47"/>
      <c r="AZ10" s="47"/>
      <c r="BA10" s="47"/>
      <c r="BB10" s="47">
        <f>データ!$W$6</f>
        <v>689.5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118</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43</v>
      </c>
      <c r="O85" s="27" t="str">
        <f>データ!EN6</f>
        <v>【0.56】</v>
      </c>
    </row>
  </sheetData>
  <sheetProtection algorithmName="SHA-512" hashValue="n+rImyXoMLmS4o4UoRYFNVMYbsqi4Kd/64vzVw9RPLRWa+sP35hbGgwX0+yRqXqVaENSKp54lXmKrS5e3J2gYA==" saltValue="IVloeKRnkox1x2qPDSGD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2019</v>
      </c>
      <c r="C6" s="34">
        <f t="shared" ref="C6:W6" si="3">C7</f>
        <v>194298</v>
      </c>
      <c r="D6" s="34">
        <f t="shared" si="3"/>
        <v>47</v>
      </c>
      <c r="E6" s="34">
        <f t="shared" si="3"/>
        <v>1</v>
      </c>
      <c r="F6" s="34">
        <f t="shared" si="3"/>
        <v>0</v>
      </c>
      <c r="G6" s="34">
        <f t="shared" si="3"/>
        <v>0</v>
      </c>
      <c r="H6" s="34" t="str">
        <f t="shared" si="3"/>
        <v>山梨県　鳴沢村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88.06</v>
      </c>
      <c r="Q6" s="35">
        <f t="shared" si="3"/>
        <v>583</v>
      </c>
      <c r="R6" s="35">
        <f t="shared" si="3"/>
        <v>3153</v>
      </c>
      <c r="S6" s="35">
        <f t="shared" si="3"/>
        <v>89.58</v>
      </c>
      <c r="T6" s="35">
        <f t="shared" si="3"/>
        <v>35.200000000000003</v>
      </c>
      <c r="U6" s="35">
        <f t="shared" si="3"/>
        <v>2758</v>
      </c>
      <c r="V6" s="35">
        <f t="shared" si="3"/>
        <v>4</v>
      </c>
      <c r="W6" s="35">
        <f t="shared" si="3"/>
        <v>689.5</v>
      </c>
      <c r="X6" s="36">
        <f>IF(X7="",NA(),X7)</f>
        <v>118.96</v>
      </c>
      <c r="Y6" s="36">
        <f t="shared" ref="Y6:AG6" si="4">IF(Y7="",NA(),Y7)</f>
        <v>136.58000000000001</v>
      </c>
      <c r="Z6" s="36">
        <f t="shared" si="4"/>
        <v>134.88</v>
      </c>
      <c r="AA6" s="36">
        <f t="shared" si="4"/>
        <v>158.71</v>
      </c>
      <c r="AB6" s="36">
        <f t="shared" si="4"/>
        <v>139.75</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1134.67</v>
      </c>
      <c r="BK6" s="36">
        <f t="shared" si="7"/>
        <v>1144.79</v>
      </c>
      <c r="BL6" s="36">
        <f t="shared" si="7"/>
        <v>1061.58</v>
      </c>
      <c r="BM6" s="36">
        <f t="shared" si="7"/>
        <v>1007.7</v>
      </c>
      <c r="BN6" s="36">
        <f t="shared" si="7"/>
        <v>1018.52</v>
      </c>
      <c r="BO6" s="35" t="str">
        <f>IF(BO7="","",IF(BO7="-","【-】","【"&amp;SUBSTITUTE(TEXT(BO7,"#,##0.00"),"-","△")&amp;"】"))</f>
        <v>【1,084.05】</v>
      </c>
      <c r="BP6" s="36">
        <f>IF(BP7="",NA(),BP7)</f>
        <v>115.23</v>
      </c>
      <c r="BQ6" s="36">
        <f t="shared" ref="BQ6:BY6" si="8">IF(BQ7="",NA(),BQ7)</f>
        <v>131.56</v>
      </c>
      <c r="BR6" s="36">
        <f t="shared" si="8"/>
        <v>128.96</v>
      </c>
      <c r="BS6" s="36">
        <f t="shared" si="8"/>
        <v>152.52000000000001</v>
      </c>
      <c r="BT6" s="36">
        <f t="shared" si="8"/>
        <v>135.81</v>
      </c>
      <c r="BU6" s="36">
        <f t="shared" si="8"/>
        <v>40.6</v>
      </c>
      <c r="BV6" s="36">
        <f t="shared" si="8"/>
        <v>56.04</v>
      </c>
      <c r="BW6" s="36">
        <f t="shared" si="8"/>
        <v>58.52</v>
      </c>
      <c r="BX6" s="36">
        <f t="shared" si="8"/>
        <v>59.22</v>
      </c>
      <c r="BY6" s="36">
        <f t="shared" si="8"/>
        <v>58.79</v>
      </c>
      <c r="BZ6" s="35" t="str">
        <f>IF(BZ7="","",IF(BZ7="-","【-】","【"&amp;SUBSTITUTE(TEXT(BZ7,"#,##0.00"),"-","△")&amp;"】"))</f>
        <v>【53.46】</v>
      </c>
      <c r="CA6" s="36">
        <f>IF(CA7="",NA(),CA7)</f>
        <v>54.25</v>
      </c>
      <c r="CB6" s="36">
        <f t="shared" ref="CB6:CJ6" si="9">IF(CB7="",NA(),CB7)</f>
        <v>47.49</v>
      </c>
      <c r="CC6" s="36">
        <f t="shared" si="9"/>
        <v>47.99</v>
      </c>
      <c r="CD6" s="36">
        <f t="shared" si="9"/>
        <v>44.57</v>
      </c>
      <c r="CE6" s="36">
        <f t="shared" si="9"/>
        <v>48.95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64.84</v>
      </c>
      <c r="CM6" s="36">
        <f t="shared" ref="CM6:CU6" si="10">IF(CM7="",NA(),CM7)</f>
        <v>66.66</v>
      </c>
      <c r="CN6" s="36">
        <f t="shared" si="10"/>
        <v>64.959999999999994</v>
      </c>
      <c r="CO6" s="36">
        <f t="shared" si="10"/>
        <v>64.959999999999994</v>
      </c>
      <c r="CP6" s="36">
        <f t="shared" si="10"/>
        <v>65.010000000000005</v>
      </c>
      <c r="CQ6" s="36">
        <f t="shared" si="10"/>
        <v>57.29</v>
      </c>
      <c r="CR6" s="36">
        <f t="shared" si="10"/>
        <v>55.9</v>
      </c>
      <c r="CS6" s="36">
        <f t="shared" si="10"/>
        <v>57.3</v>
      </c>
      <c r="CT6" s="36">
        <f t="shared" si="10"/>
        <v>56.76</v>
      </c>
      <c r="CU6" s="36">
        <f t="shared" si="10"/>
        <v>56.04</v>
      </c>
      <c r="CV6" s="35" t="str">
        <f>IF(CV7="","",IF(CV7="-","【-】","【"&amp;SUBSTITUTE(TEXT(CV7,"#,##0.00"),"-","△")&amp;"】"))</f>
        <v>【54.90】</v>
      </c>
      <c r="CW6" s="36">
        <f>IF(CW7="",NA(),CW7)</f>
        <v>85</v>
      </c>
      <c r="CX6" s="36">
        <f t="shared" ref="CX6:DF6" si="11">IF(CX7="",NA(),CX7)</f>
        <v>85</v>
      </c>
      <c r="CY6" s="36">
        <f t="shared" si="11"/>
        <v>87.22</v>
      </c>
      <c r="CZ6" s="36">
        <f t="shared" si="11"/>
        <v>85</v>
      </c>
      <c r="DA6" s="36">
        <f t="shared" si="11"/>
        <v>85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1.33</v>
      </c>
      <c r="EE6" s="36">
        <f t="shared" ref="EE6:EM6" si="14">IF(EE7="",NA(),EE7)</f>
        <v>2.46</v>
      </c>
      <c r="EF6" s="36">
        <f t="shared" si="14"/>
        <v>2.95</v>
      </c>
      <c r="EG6" s="36">
        <f t="shared" si="14"/>
        <v>0.79</v>
      </c>
      <c r="EH6" s="36">
        <f t="shared" si="14"/>
        <v>0.63</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194298</v>
      </c>
      <c r="D7" s="38">
        <v>47</v>
      </c>
      <c r="E7" s="38">
        <v>1</v>
      </c>
      <c r="F7" s="38">
        <v>0</v>
      </c>
      <c r="G7" s="38">
        <v>0</v>
      </c>
      <c r="H7" s="38" t="s">
        <v>97</v>
      </c>
      <c r="I7" s="38" t="s">
        <v>98</v>
      </c>
      <c r="J7" s="38" t="s">
        <v>99</v>
      </c>
      <c r="K7" s="38" t="s">
        <v>100</v>
      </c>
      <c r="L7" s="38" t="s">
        <v>101</v>
      </c>
      <c r="M7" s="38" t="s">
        <v>102</v>
      </c>
      <c r="N7" s="39" t="s">
        <v>103</v>
      </c>
      <c r="O7" s="39" t="s">
        <v>104</v>
      </c>
      <c r="P7" s="39">
        <v>88.06</v>
      </c>
      <c r="Q7" s="39">
        <v>583</v>
      </c>
      <c r="R7" s="39">
        <v>3153</v>
      </c>
      <c r="S7" s="39">
        <v>89.58</v>
      </c>
      <c r="T7" s="39">
        <v>35.200000000000003</v>
      </c>
      <c r="U7" s="39">
        <v>2758</v>
      </c>
      <c r="V7" s="39">
        <v>4</v>
      </c>
      <c r="W7" s="39">
        <v>689.5</v>
      </c>
      <c r="X7" s="39">
        <v>118.96</v>
      </c>
      <c r="Y7" s="39">
        <v>136.58000000000001</v>
      </c>
      <c r="Z7" s="39">
        <v>134.88</v>
      </c>
      <c r="AA7" s="39">
        <v>158.71</v>
      </c>
      <c r="AB7" s="39">
        <v>139.75</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1134.67</v>
      </c>
      <c r="BK7" s="39">
        <v>1144.79</v>
      </c>
      <c r="BL7" s="39">
        <v>1061.58</v>
      </c>
      <c r="BM7" s="39">
        <v>1007.7</v>
      </c>
      <c r="BN7" s="39">
        <v>1018.52</v>
      </c>
      <c r="BO7" s="39">
        <v>1084.05</v>
      </c>
      <c r="BP7" s="39">
        <v>115.23</v>
      </c>
      <c r="BQ7" s="39">
        <v>131.56</v>
      </c>
      <c r="BR7" s="39">
        <v>128.96</v>
      </c>
      <c r="BS7" s="39">
        <v>152.52000000000001</v>
      </c>
      <c r="BT7" s="39">
        <v>135.81</v>
      </c>
      <c r="BU7" s="39">
        <v>40.6</v>
      </c>
      <c r="BV7" s="39">
        <v>56.04</v>
      </c>
      <c r="BW7" s="39">
        <v>58.52</v>
      </c>
      <c r="BX7" s="39">
        <v>59.22</v>
      </c>
      <c r="BY7" s="39">
        <v>58.79</v>
      </c>
      <c r="BZ7" s="39">
        <v>53.46</v>
      </c>
      <c r="CA7" s="39">
        <v>54.25</v>
      </c>
      <c r="CB7" s="39">
        <v>47.49</v>
      </c>
      <c r="CC7" s="39">
        <v>47.99</v>
      </c>
      <c r="CD7" s="39">
        <v>44.57</v>
      </c>
      <c r="CE7" s="39">
        <v>48.95</v>
      </c>
      <c r="CF7" s="39">
        <v>440.03</v>
      </c>
      <c r="CG7" s="39">
        <v>304.35000000000002</v>
      </c>
      <c r="CH7" s="39">
        <v>296.3</v>
      </c>
      <c r="CI7" s="39">
        <v>292.89999999999998</v>
      </c>
      <c r="CJ7" s="39">
        <v>298.25</v>
      </c>
      <c r="CK7" s="39">
        <v>300.47000000000003</v>
      </c>
      <c r="CL7" s="39">
        <v>64.84</v>
      </c>
      <c r="CM7" s="39">
        <v>66.66</v>
      </c>
      <c r="CN7" s="39">
        <v>64.959999999999994</v>
      </c>
      <c r="CO7" s="39">
        <v>64.959999999999994</v>
      </c>
      <c r="CP7" s="39">
        <v>65.010000000000005</v>
      </c>
      <c r="CQ7" s="39">
        <v>57.29</v>
      </c>
      <c r="CR7" s="39">
        <v>55.9</v>
      </c>
      <c r="CS7" s="39">
        <v>57.3</v>
      </c>
      <c r="CT7" s="39">
        <v>56.76</v>
      </c>
      <c r="CU7" s="39">
        <v>56.04</v>
      </c>
      <c r="CV7" s="39">
        <v>54.9</v>
      </c>
      <c r="CW7" s="39">
        <v>85</v>
      </c>
      <c r="CX7" s="39">
        <v>85</v>
      </c>
      <c r="CY7" s="39">
        <v>87.22</v>
      </c>
      <c r="CZ7" s="39">
        <v>85</v>
      </c>
      <c r="DA7" s="39">
        <v>85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1.33</v>
      </c>
      <c r="EE7" s="39">
        <v>2.46</v>
      </c>
      <c r="EF7" s="39">
        <v>2.95</v>
      </c>
      <c r="EG7" s="39">
        <v>0.79</v>
      </c>
      <c r="EH7" s="39">
        <v>0.63</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110</v>
      </c>
    </row>
    <row r="12" spans="1:144" x14ac:dyDescent="0.2">
      <c r="B12">
        <v>1</v>
      </c>
      <c r="C12">
        <v>1</v>
      </c>
      <c r="D12">
        <v>1</v>
      </c>
      <c r="E12">
        <v>1</v>
      </c>
      <c r="F12">
        <v>1</v>
      </c>
      <c r="G12" t="s">
        <v>111</v>
      </c>
    </row>
    <row r="13" spans="1:144" x14ac:dyDescent="0.2">
      <c r="B13" t="s">
        <v>112</v>
      </c>
      <c r="C13" t="s">
        <v>113</v>
      </c>
      <c r="D13" t="s">
        <v>112</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2020-12-04T02:20:24Z</dcterms:created>
  <dcterms:modified xsi:type="dcterms:W3CDTF">2021-02-22T06:08:55Z</dcterms:modified>
  <cp:category/>
</cp:coreProperties>
</file>