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AD10" i="4"/>
  <c r="W10" i="4"/>
  <c r="B10" i="4"/>
  <c r="BB8" i="4"/>
  <c r="W8" i="4"/>
  <c r="P8" i="4"/>
  <c r="B8" i="4"/>
  <c r="B6" i="4"/>
  <c r="D10" i="5" l="1"/>
  <c r="E10" i="5"/>
  <c r="C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<sst xmlns="http://schemas.openxmlformats.org/spreadsheetml/2006/main" count="232" uniqueCount="111">
  <si>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</si>
  <si>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</si>
  <si>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</si>
  <si>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</si>
  <si>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</si>
  <si>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</si>
  <si>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</si>
  <si>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</si>
  <si>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</si>
  <si>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</si>
  <si>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</si>
  <si>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</si>
  <si>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</si>
  <si>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</si>
  <si>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</si>
  <si>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</si>
  <si>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</si>
  <si>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</si>
  <si>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</si>
  <si>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</si>
  <si>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</si>
  <si>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</si>
  <si>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</si>
  <si>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</si>
  <si>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</si>
  <si>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</si>
  <si>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</si>
  <si>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</si>
  <si>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</si>
  <si>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</si>
  <si>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</si>
  <si>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</si>
  <si>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</si>
  <si>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</si>
  <si>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</si>
  <si>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</si>
  <si>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</si>
  <si>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</si>
  <si>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</si>
  <si>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</si>
  <si>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</si>
  <si>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</si>
  <si>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</si>
  <si>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</si>
  <si>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</si>
  <si>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</si>
  <si>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</si>
  <si>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</si>
  <si>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</si>
  <si>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</si>
  <si>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</si>
  <si>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</si>
  <si>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</si>
  <si>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</si>
  <si>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</si>
  <si>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</si>
  <si>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</si>
  <si>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</si>
  <si>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</si>
  <si>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</si>
  <si>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</si>
  <si>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</si>
  <si>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</si>
  <si>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</si>
  <si>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</si>
  <si>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</si>
  <si>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</si>
  <si>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</si>
  <si>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</si>
  <si>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</si>
  <si>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</si>
  <si>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</si>
  <si>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</si>
  <si>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</si>
  <si>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</si>
  <si>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</si>
  <si>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</si>
  <si>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</si>
  <si>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</si>
  <si>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</si>
  <si>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</si>
  <si>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</si>
  <si>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</si>
  <si>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</si>
  <si>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</si>
  <si>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</si>
  <si>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</si>
  <si>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</si>
  <si>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</si>
  <si>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</si>
  <si>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</si>
  <si>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</si>
  <si>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</si>
  <si>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</si>
  <si>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</si>
  <si>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</si>
  <si>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</si>
  <si>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</si>
  <si>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</si>
  <si>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</si>
  <si>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</si>
  <si>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</si>
  <si>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</si>
  <si>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</si>
  <si>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</si>
  <si>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</si>
  <si>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</si>
  <si>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</si>
  <si>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収益的収支比率は、地方債償還金額が増加したため、H27は減少した。今後数年で償還金額がピークとなることから、厳しい状況であるが、100%となるよう、経営改善に向けた取り組みが必要な状況である。
　経費回収率は平均値の57.03%に比べて39.91%と低く、汚水処理原価は平均値の283.73円に比べて372.29円と高くなっており、適正な使用料収入の確保及び汚水処理費の削減が必要である。
　施設利用率は平均値の58.25%に比べて56.12%と僅かに低い。
　水洗化率の23.78％は、大字内総人口から市町村設置型合併浄化槽処理による水洗化人口の割合である。
　</t>
    <rPh sb="1" eb="4">
      <t>シュウエキテキ</t>
    </rPh>
    <rPh sb="4" eb="6">
      <t>シュウシ</t>
    </rPh>
    <rPh sb="6" eb="8">
      <t>ヒリツ</t>
    </rPh>
    <rPh sb="10" eb="13">
      <t>チホウサイ</t>
    </rPh>
    <rPh sb="18" eb="20">
      <t>ゾウカ</t>
    </rPh>
    <rPh sb="29" eb="31">
      <t>ゲンショウ</t>
    </rPh>
    <rPh sb="34" eb="36">
      <t>コンゴ</t>
    </rPh>
    <rPh sb="36" eb="38">
      <t>スウネン</t>
    </rPh>
    <rPh sb="39" eb="41">
      <t>ショウカン</t>
    </rPh>
    <rPh sb="41" eb="43">
      <t>キンガク</t>
    </rPh>
    <rPh sb="55" eb="56">
      <t>キビ</t>
    </rPh>
    <rPh sb="58" eb="60">
      <t>ジョウキョウ</t>
    </rPh>
    <rPh sb="75" eb="77">
      <t>ケイエイ</t>
    </rPh>
    <rPh sb="77" eb="79">
      <t>カイゼン</t>
    </rPh>
    <rPh sb="80" eb="81">
      <t>ム</t>
    </rPh>
    <rPh sb="83" eb="84">
      <t>ト</t>
    </rPh>
    <rPh sb="85" eb="86">
      <t>ク</t>
    </rPh>
    <rPh sb="88" eb="90">
      <t>ヒツヨウ</t>
    </rPh>
    <rPh sb="91" eb="93">
      <t>ジョウキョウ</t>
    </rPh>
    <rPh sb="99" eb="101">
      <t>ケイヒ</t>
    </rPh>
    <rPh sb="101" eb="103">
      <t>カイシュウ</t>
    </rPh>
    <rPh sb="103" eb="104">
      <t>リツ</t>
    </rPh>
    <rPh sb="105" eb="108">
      <t>ヘイキンチ</t>
    </rPh>
    <rPh sb="116" eb="117">
      <t>クラ</t>
    </rPh>
    <rPh sb="126" eb="127">
      <t>ヒク</t>
    </rPh>
    <rPh sb="146" eb="147">
      <t>エン</t>
    </rPh>
    <rPh sb="157" eb="158">
      <t>エン</t>
    </rPh>
    <rPh sb="167" eb="169">
      <t>テキセイ</t>
    </rPh>
    <rPh sb="170" eb="173">
      <t>シヨウリョウ</t>
    </rPh>
    <rPh sb="173" eb="175">
      <t>シュウニュウ</t>
    </rPh>
    <rPh sb="176" eb="178">
      <t>カクホ</t>
    </rPh>
    <rPh sb="178" eb="179">
      <t>オヨ</t>
    </rPh>
    <rPh sb="180" eb="182">
      <t>オスイ</t>
    </rPh>
    <rPh sb="182" eb="184">
      <t>ショリ</t>
    </rPh>
    <rPh sb="184" eb="185">
      <t>ヒ</t>
    </rPh>
    <rPh sb="186" eb="188">
      <t>サクゲン</t>
    </rPh>
    <rPh sb="189" eb="191">
      <t>ヒツヨウ</t>
    </rPh>
    <rPh sb="197" eb="199">
      <t>シセツ</t>
    </rPh>
    <rPh sb="199" eb="202">
      <t>リヨウリツ</t>
    </rPh>
    <rPh sb="203" eb="206">
      <t>ヘイキンチ</t>
    </rPh>
    <rPh sb="214" eb="215">
      <t>クラ</t>
    </rPh>
    <rPh sb="224" eb="225">
      <t>ワズ</t>
    </rPh>
    <rPh sb="227" eb="228">
      <t>ヒク</t>
    </rPh>
    <rPh sb="232" eb="235">
      <t>スイセンカ</t>
    </rPh>
    <rPh sb="235" eb="236">
      <t>リツ</t>
    </rPh>
    <rPh sb="245" eb="247">
      <t>オオアザ</t>
    </rPh>
    <rPh sb="247" eb="248">
      <t>ナイ</t>
    </rPh>
    <rPh sb="248" eb="249">
      <t>ソウ</t>
    </rPh>
    <rPh sb="249" eb="251">
      <t>ジンコウ</t>
    </rPh>
    <rPh sb="253" eb="256">
      <t>シチョウソン</t>
    </rPh>
    <rPh sb="256" eb="258">
      <t>セッチ</t>
    </rPh>
    <rPh sb="258" eb="259">
      <t>ガタ</t>
    </rPh>
    <rPh sb="259" eb="261">
      <t>ガッペイ</t>
    </rPh>
    <rPh sb="261" eb="264">
      <t>ジョウカソウ</t>
    </rPh>
    <rPh sb="264" eb="266">
      <t>ショリ</t>
    </rPh>
    <rPh sb="269" eb="272">
      <t>スイセンカ</t>
    </rPh>
    <rPh sb="272" eb="274">
      <t>ジンコウ</t>
    </rPh>
    <rPh sb="275" eb="277">
      <t>ワリアイ</t>
    </rPh>
    <phoneticPr fontId="4"/>
  </si>
  <si>
    <t>　経営の健全性、効率性について、平均値と比べて不良の数値があり、適正な使用料収入の確保及び汚水処理費の削減、経営改善に向けた取り組みが必要な状況である。</t>
    <rPh sb="1" eb="3">
      <t>ケイエイ</t>
    </rPh>
    <rPh sb="4" eb="7">
      <t>ケンゼンセイ</t>
    </rPh>
    <rPh sb="8" eb="11">
      <t>コウリツセイ</t>
    </rPh>
    <rPh sb="16" eb="19">
      <t>ヘイキンチ</t>
    </rPh>
    <rPh sb="20" eb="21">
      <t>クラ</t>
    </rPh>
    <rPh sb="23" eb="25">
      <t>フリョウ</t>
    </rPh>
    <rPh sb="26" eb="28">
      <t>スウチ</t>
    </rPh>
    <phoneticPr fontId="4"/>
  </si>
  <si>
    <t>　平成27年度末で9年経過しており、ブロアや浄化槽蓋等の修繕が多くなってきた。
　今後も定期点検等を通して状況把握、対応していく。</t>
    <rPh sb="1" eb="3">
      <t>ヘイセイ</t>
    </rPh>
    <rPh sb="5" eb="7">
      <t>ネンド</t>
    </rPh>
    <rPh sb="7" eb="8">
      <t>マツ</t>
    </rPh>
    <rPh sb="10" eb="11">
      <t>ネン</t>
    </rPh>
    <rPh sb="11" eb="13">
      <t>ケイカ</t>
    </rPh>
    <rPh sb="22" eb="25">
      <t>ジョウカソウ</t>
    </rPh>
    <rPh sb="25" eb="26">
      <t>フタ</t>
    </rPh>
    <rPh sb="26" eb="27">
      <t>ナド</t>
    </rPh>
    <rPh sb="28" eb="30">
      <t>シュウゼン</t>
    </rPh>
    <rPh sb="31" eb="32">
      <t>オオ</t>
    </rPh>
    <rPh sb="41" eb="43">
      <t>コンゴ</t>
    </rPh>
    <rPh sb="44" eb="46">
      <t>テイキ</t>
    </rPh>
    <rPh sb="46" eb="48">
      <t>テンケン</t>
    </rPh>
    <rPh sb="48" eb="49">
      <t>ナド</t>
    </rPh>
    <rPh sb="50" eb="51">
      <t>トオ</t>
    </rPh>
    <rPh sb="53" eb="55">
      <t>ジョウキョウ</t>
    </rPh>
    <rPh sb="55" eb="57">
      <t>ハアク</t>
    </rPh>
    <rPh sb="58" eb="6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</si>
</sst>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82304"/>
        <c:axId val="916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1682304"/>
        <c:axId val="91684224"/>
      </c:lineChart>
      <c:dateAx>
        <c:axId val="91682304"/>
        <c:scaling>
          <c:orientation val="minMax"/>
        </c:scaling>
        <c:delete val="1"/>
        <c:axPos val="b"/>
        <c:numFmt formatCode="ge" sourceLinked="1"/>
        <c:majorTickMark val="none"/>
        <c:minorTickMark val="none"/>
        <c:tickLblPos val="none"/>
        <c:crossAx val="91684224"/>
        <c:crosses val="autoZero"/>
        <c:auto val="1"/>
        <c:lblOffset val="100"/>
        <c:baseTimeUnit val="years"/>
      </c:dateAx>
      <c:valAx>
        <c:axId val="916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59.71</c:v>
                </c:pt>
                <c:pt idx="1">
                  <c:v>56.12</c:v>
                </c:pt>
                <c:pt idx="2">
                  <c:v>56.12</c:v>
                </c:pt>
                <c:pt idx="3">
                  <c:v>56.12</c:v>
                </c:pt>
                <c:pt idx="4">
                  <c:v>56.12</c:v>
                </c:pt>
              </c:numCache>
            </c:numRef>
          </c:val>
        </c:ser>
        <c:dLbls>
          <c:showLegendKey val="0"/>
          <c:showVal val="0"/>
          <c:showCatName val="0"/>
          <c:showSerName val="0"/>
          <c:showPercent val="0"/>
          <c:showBubbleSize val="0"/>
        </c:dLbls>
        <c:gapWidth val="150"/>
        <c:axId val="98776960"/>
        <c:axId val="987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98776960"/>
        <c:axId val="98787328"/>
      </c:lineChart>
      <c:dateAx>
        <c:axId val="98776960"/>
        <c:scaling>
          <c:orientation val="minMax"/>
        </c:scaling>
        <c:delete val="1"/>
        <c:axPos val="b"/>
        <c:numFmt formatCode="ge" sourceLinked="1"/>
        <c:majorTickMark val="none"/>
        <c:minorTickMark val="none"/>
        <c:tickLblPos val="none"/>
        <c:crossAx val="98787328"/>
        <c:crosses val="autoZero"/>
        <c:auto val="1"/>
        <c:lblOffset val="100"/>
        <c:baseTimeUnit val="years"/>
      </c:dateAx>
      <c:valAx>
        <c:axId val="987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24.05</c:v>
                </c:pt>
                <c:pt idx="1">
                  <c:v>23.93</c:v>
                </c:pt>
                <c:pt idx="2">
                  <c:v>25</c:v>
                </c:pt>
                <c:pt idx="3">
                  <c:v>24.91</c:v>
                </c:pt>
                <c:pt idx="4">
                  <c:v>23.78</c:v>
                </c:pt>
              </c:numCache>
            </c:numRef>
          </c:val>
        </c:ser>
        <c:dLbls>
          <c:showLegendKey val="0"/>
          <c:showVal val="0"/>
          <c:showCatName val="0"/>
          <c:showSerName val="0"/>
          <c:showPercent val="0"/>
          <c:showBubbleSize val="0"/>
        </c:dLbls>
        <c:gapWidth val="150"/>
        <c:axId val="98825728"/>
        <c:axId val="988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98825728"/>
        <c:axId val="98827648"/>
      </c:lineChart>
      <c:dateAx>
        <c:axId val="98825728"/>
        <c:scaling>
          <c:orientation val="minMax"/>
        </c:scaling>
        <c:delete val="1"/>
        <c:axPos val="b"/>
        <c:numFmt formatCode="ge" sourceLinked="1"/>
        <c:majorTickMark val="none"/>
        <c:minorTickMark val="none"/>
        <c:tickLblPos val="none"/>
        <c:crossAx val="98827648"/>
        <c:crosses val="autoZero"/>
        <c:auto val="1"/>
        <c:lblOffset val="100"/>
        <c:baseTimeUnit val="years"/>
      </c:dateAx>
      <c:valAx>
        <c:axId val="988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89.12</c:v>
                </c:pt>
                <c:pt idx="1">
                  <c:v>85.38</c:v>
                </c:pt>
                <c:pt idx="2">
                  <c:v>83.65</c:v>
                </c:pt>
                <c:pt idx="3">
                  <c:v>86.37</c:v>
                </c:pt>
                <c:pt idx="4">
                  <c:v>76.94</c:v>
                </c:pt>
              </c:numCache>
            </c:numRef>
          </c:val>
        </c:ser>
        <c:dLbls>
          <c:showLegendKey val="0"/>
          <c:showVal val="0"/>
          <c:showCatName val="0"/>
          <c:showSerName val="0"/>
          <c:showPercent val="0"/>
          <c:showBubbleSize val="0"/>
        </c:dLbls>
        <c:gapWidth val="150"/>
        <c:axId val="91726976"/>
        <c:axId val="917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26976"/>
        <c:axId val="91728896"/>
      </c:lineChart>
      <c:dateAx>
        <c:axId val="91726976"/>
        <c:scaling>
          <c:orientation val="minMax"/>
        </c:scaling>
        <c:delete val="1"/>
        <c:axPos val="b"/>
        <c:numFmt formatCode="ge" sourceLinked="1"/>
        <c:majorTickMark val="none"/>
        <c:minorTickMark val="none"/>
        <c:tickLblPos val="none"/>
        <c:crossAx val="91728896"/>
        <c:crosses val="autoZero"/>
        <c:auto val="1"/>
        <c:lblOffset val="100"/>
        <c:baseTimeUnit val="years"/>
      </c:dateAx>
      <c:valAx>
        <c:axId val="917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52224"/>
        <c:axId val="984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52224"/>
        <c:axId val="98454144"/>
      </c:lineChart>
      <c:dateAx>
        <c:axId val="98452224"/>
        <c:scaling>
          <c:orientation val="minMax"/>
        </c:scaling>
        <c:delete val="1"/>
        <c:axPos val="b"/>
        <c:numFmt formatCode="ge" sourceLinked="1"/>
        <c:majorTickMark val="none"/>
        <c:minorTickMark val="none"/>
        <c:tickLblPos val="none"/>
        <c:crossAx val="98454144"/>
        <c:crosses val="autoZero"/>
        <c:auto val="1"/>
        <c:lblOffset val="100"/>
        <c:baseTimeUnit val="years"/>
      </c:dateAx>
      <c:valAx>
        <c:axId val="984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66528"/>
        <c:axId val="985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66528"/>
        <c:axId val="98568448"/>
      </c:lineChart>
      <c:dateAx>
        <c:axId val="98566528"/>
        <c:scaling>
          <c:orientation val="minMax"/>
        </c:scaling>
        <c:delete val="1"/>
        <c:axPos val="b"/>
        <c:numFmt formatCode="ge" sourceLinked="1"/>
        <c:majorTickMark val="none"/>
        <c:minorTickMark val="none"/>
        <c:tickLblPos val="none"/>
        <c:crossAx val="98568448"/>
        <c:crosses val="autoZero"/>
        <c:auto val="1"/>
        <c:lblOffset val="100"/>
        <c:baseTimeUnit val="years"/>
      </c:dateAx>
      <c:valAx>
        <c:axId val="98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05312"/>
        <c:axId val="986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05312"/>
        <c:axId val="98615680"/>
      </c:lineChart>
      <c:dateAx>
        <c:axId val="98605312"/>
        <c:scaling>
          <c:orientation val="minMax"/>
        </c:scaling>
        <c:delete val="1"/>
        <c:axPos val="b"/>
        <c:numFmt formatCode="ge" sourceLinked="1"/>
        <c:majorTickMark val="none"/>
        <c:minorTickMark val="none"/>
        <c:tickLblPos val="none"/>
        <c:crossAx val="98615680"/>
        <c:crosses val="autoZero"/>
        <c:auto val="1"/>
        <c:lblOffset val="100"/>
        <c:baseTimeUnit val="years"/>
      </c:dateAx>
      <c:valAx>
        <c:axId val="986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12128"/>
        <c:axId val="989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12128"/>
        <c:axId val="98914304"/>
      </c:lineChart>
      <c:dateAx>
        <c:axId val="98912128"/>
        <c:scaling>
          <c:orientation val="minMax"/>
        </c:scaling>
        <c:delete val="1"/>
        <c:axPos val="b"/>
        <c:numFmt formatCode="ge" sourceLinked="1"/>
        <c:majorTickMark val="none"/>
        <c:minorTickMark val="none"/>
        <c:tickLblPos val="none"/>
        <c:crossAx val="98914304"/>
        <c:crosses val="autoZero"/>
        <c:auto val="1"/>
        <c:lblOffset val="100"/>
        <c:baseTimeUnit val="years"/>
      </c:dateAx>
      <c:valAx>
        <c:axId val="989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411.9</c:v>
                </c:pt>
                <c:pt idx="1">
                  <c:v>398.11</c:v>
                </c:pt>
                <c:pt idx="2">
                  <c:v>380.88</c:v>
                </c:pt>
                <c:pt idx="3">
                  <c:v>345.62</c:v>
                </c:pt>
                <c:pt idx="4">
                  <c:v>324.77999999999997</c:v>
                </c:pt>
              </c:numCache>
            </c:numRef>
          </c:val>
        </c:ser>
        <c:dLbls>
          <c:showLegendKey val="0"/>
          <c:showVal val="0"/>
          <c:showCatName val="0"/>
          <c:showSerName val="0"/>
          <c:showPercent val="0"/>
          <c:showBubbleSize val="0"/>
        </c:dLbls>
        <c:gapWidth val="150"/>
        <c:axId val="98944512"/>
        <c:axId val="989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98944512"/>
        <c:axId val="98946432"/>
      </c:lineChart>
      <c:dateAx>
        <c:axId val="98944512"/>
        <c:scaling>
          <c:orientation val="minMax"/>
        </c:scaling>
        <c:delete val="1"/>
        <c:axPos val="b"/>
        <c:numFmt formatCode="ge" sourceLinked="1"/>
        <c:majorTickMark val="none"/>
        <c:minorTickMark val="none"/>
        <c:tickLblPos val="none"/>
        <c:crossAx val="98946432"/>
        <c:crosses val="autoZero"/>
        <c:auto val="1"/>
        <c:lblOffset val="100"/>
        <c:baseTimeUnit val="years"/>
      </c:dateAx>
      <c:valAx>
        <c:axId val="989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48.84</c:v>
                </c:pt>
                <c:pt idx="1">
                  <c:v>46.72</c:v>
                </c:pt>
                <c:pt idx="2">
                  <c:v>44.92</c:v>
                </c:pt>
                <c:pt idx="3">
                  <c:v>39.299999999999997</c:v>
                </c:pt>
                <c:pt idx="4">
                  <c:v>39.909999999999997</c:v>
                </c:pt>
              </c:numCache>
            </c:numRef>
          </c:val>
        </c:ser>
        <c:dLbls>
          <c:showLegendKey val="0"/>
          <c:showVal val="0"/>
          <c:showCatName val="0"/>
          <c:showSerName val="0"/>
          <c:showPercent val="0"/>
          <c:showBubbleSize val="0"/>
        </c:dLbls>
        <c:gapWidth val="150"/>
        <c:axId val="98661504"/>
        <c:axId val="986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98661504"/>
        <c:axId val="98663424"/>
      </c:lineChart>
      <c:dateAx>
        <c:axId val="98661504"/>
        <c:scaling>
          <c:orientation val="minMax"/>
        </c:scaling>
        <c:delete val="1"/>
        <c:axPos val="b"/>
        <c:numFmt formatCode="ge" sourceLinked="1"/>
        <c:majorTickMark val="none"/>
        <c:minorTickMark val="none"/>
        <c:tickLblPos val="none"/>
        <c:crossAx val="98663424"/>
        <c:crosses val="autoZero"/>
        <c:auto val="1"/>
        <c:lblOffset val="100"/>
        <c:baseTimeUnit val="years"/>
      </c:dateAx>
      <c:valAx>
        <c:axId val="986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269.13</c:v>
                </c:pt>
                <c:pt idx="1">
                  <c:v>298.95</c:v>
                </c:pt>
                <c:pt idx="2">
                  <c:v>340.46</c:v>
                </c:pt>
                <c:pt idx="3">
                  <c:v>359.9</c:v>
                </c:pt>
                <c:pt idx="4">
                  <c:v>372.29</c:v>
                </c:pt>
              </c:numCache>
            </c:numRef>
          </c:val>
        </c:ser>
        <c:dLbls>
          <c:showLegendKey val="0"/>
          <c:showVal val="0"/>
          <c:showCatName val="0"/>
          <c:showSerName val="0"/>
          <c:showPercent val="0"/>
          <c:showBubbleSize val="0"/>
        </c:dLbls>
        <c:gapWidth val="150"/>
        <c:axId val="98583680"/>
        <c:axId val="98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98583680"/>
        <c:axId val="98689408"/>
      </c:lineChart>
      <c:dateAx>
        <c:axId val="98583680"/>
        <c:scaling>
          <c:orientation val="minMax"/>
        </c:scaling>
        <c:delete val="1"/>
        <c:axPos val="b"/>
        <c:numFmt formatCode="ge" sourceLinked="1"/>
        <c:majorTickMark val="none"/>
        <c:minorTickMark val="none"/>
        <c:tickLblPos val="none"/>
        <c:crossAx val="98689408"/>
        <c:crosses val="autoZero"/>
        <c:auto val="1"/>
        <c:lblOffset val="100"/>
        <c:baseTimeUnit val="years"/>
      </c:dateAx>
      <c:valAx>
        <c:axId val="98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山梨県　身延町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13154</v>
      </c>
      <c r="AM8" s="47"/>
      <c r="AN8" s="47"/>
      <c r="AO8" s="47"/>
      <c r="AP8" s="47"/>
      <c r="AQ8" s="47"/>
      <c r="AR8" s="47"/>
      <c r="AS8" s="47"/>
      <c r="AT8" s="43">
        <f>データ!S6</f>
        <v>301.98</v>
      </c>
      <c r="AU8" s="43"/>
      <c r="AV8" s="43"/>
      <c r="AW8" s="43"/>
      <c r="AX8" s="43"/>
      <c r="AY8" s="43"/>
      <c r="AZ8" s="43"/>
      <c r="BA8" s="43"/>
      <c r="BB8" s="43">
        <f>データ!T6</f>
        <v>43.56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8.65</v>
      </c>
      <c r="Q10" s="43"/>
      <c r="R10" s="43"/>
      <c r="S10" s="43"/>
      <c r="T10" s="43"/>
      <c r="U10" s="43"/>
      <c r="V10" s="43"/>
      <c r="W10" s="43">
        <f>データ!P6</f>
        <v>100</v>
      </c>
      <c r="X10" s="43"/>
      <c r="Y10" s="43"/>
      <c r="Z10" s="43"/>
      <c r="AA10" s="43"/>
      <c r="AB10" s="43"/>
      <c r="AC10" s="43"/>
      <c r="AD10" s="47">
        <f>データ!Q6</f>
        <v>2910</v>
      </c>
      <c r="AE10" s="47"/>
      <c r="AF10" s="47"/>
      <c r="AG10" s="47"/>
      <c r="AH10" s="47"/>
      <c r="AI10" s="47"/>
      <c r="AJ10" s="47"/>
      <c r="AK10" s="2"/>
      <c r="AL10" s="47">
        <f>データ!U6</f>
        <v>1127</v>
      </c>
      <c r="AM10" s="47"/>
      <c r="AN10" s="47"/>
      <c r="AO10" s="47"/>
      <c r="AP10" s="47"/>
      <c r="AQ10" s="47"/>
      <c r="AR10" s="47"/>
      <c r="AS10" s="47"/>
      <c r="AT10" s="43">
        <f>データ!V6</f>
        <v>0.04</v>
      </c>
      <c r="AU10" s="43"/>
      <c r="AV10" s="43"/>
      <c r="AW10" s="43"/>
      <c r="AX10" s="43"/>
      <c r="AY10" s="43"/>
      <c r="AZ10" s="43"/>
      <c r="BA10" s="43"/>
      <c r="BB10" s="43">
        <f>データ!W6</f>
        <v>28175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81"/>
      <c r="BM60" s="82"/>
      <c r="BN60" s="82"/>
      <c r="BO60" s="82"/>
      <c r="BP60" s="82"/>
      <c r="BQ60" s="82"/>
      <c r="BR60" s="82"/>
      <c r="BS60" s="82"/>
      <c r="BT60" s="82"/>
      <c r="BU60" s="82"/>
      <c r="BV60" s="82"/>
      <c r="BW60" s="82"/>
      <c r="BX60" s="82"/>
      <c r="BY60" s="82"/>
      <c r="BZ60" s="8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193658</v>
      </c>
      <c r="D6" s="31">
        <f t="shared" si="3"/>
        <v>47</v>
      </c>
      <c r="E6" s="31">
        <f t="shared" si="3"/>
        <v>18</v>
      </c>
      <c r="F6" s="31">
        <f t="shared" si="3"/>
        <v>0</v>
      </c>
      <c r="G6" s="31">
        <f t="shared" si="3"/>
        <v>0</v>
      </c>
      <c r="H6" s="31" t="str">
        <f t="shared" si="3"/>
        <v>山梨県　身延町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8.65</v>
      </c>
      <c r="P6" s="32">
        <f t="shared" si="3"/>
        <v>100</v>
      </c>
      <c r="Q6" s="32">
        <f t="shared" si="3"/>
        <v>2910</v>
      </c>
      <c r="R6" s="32">
        <f t="shared" si="3"/>
        <v>13154</v>
      </c>
      <c r="S6" s="32">
        <f t="shared" si="3"/>
        <v>301.98</v>
      </c>
      <c r="T6" s="32">
        <f t="shared" si="3"/>
        <v>43.56</v>
      </c>
      <c r="U6" s="32">
        <f t="shared" si="3"/>
        <v>1127</v>
      </c>
      <c r="V6" s="32">
        <f t="shared" si="3"/>
        <v>0.04</v>
      </c>
      <c r="W6" s="32">
        <f t="shared" si="3"/>
        <v>28175</v>
      </c>
      <c r="X6" s="33">
        <f>IF(X7="",NA(),X7)</f>
        <v>89.12</v>
      </c>
      <c r="Y6" s="33">
        <f t="shared" ref="Y6:AG6" si="4">IF(Y7="",NA(),Y7)</f>
        <v>85.38</v>
      </c>
      <c r="Z6" s="33">
        <f t="shared" si="4"/>
        <v>83.65</v>
      </c>
      <c r="AA6" s="33">
        <f t="shared" si="4"/>
        <v>86.37</v>
      </c>
      <c r="AB6" s="33">
        <f t="shared" si="4"/>
        <v>76.94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411.9</v>
      </c>
      <c r="BF6" s="33">
        <f t="shared" ref="BF6:BN6" si="7">IF(BF7="",NA(),BF7)</f>
        <v>398.11</v>
      </c>
      <c r="BG6" s="33">
        <f t="shared" si="7"/>
        <v>380.88</v>
      </c>
      <c r="BH6" s="33">
        <f t="shared" si="7"/>
        <v>345.62</v>
      </c>
      <c r="BI6" s="33">
        <f t="shared" si="7"/>
        <v>324.77999999999997</v>
      </c>
      <c r="BJ6" s="33">
        <f t="shared" si="7"/>
        <v>421.01</v>
      </c>
      <c r="BK6" s="33">
        <f t="shared" si="7"/>
        <v>430.64</v>
      </c>
      <c r="BL6" s="33">
        <f t="shared" si="7"/>
        <v>446.63</v>
      </c>
      <c r="BM6" s="33">
        <f t="shared" si="7"/>
        <v>416.91</v>
      </c>
      <c r="BN6" s="33">
        <f t="shared" si="7"/>
        <v>392.19</v>
      </c>
      <c r="BO6" s="32" t="str">
        <f>IF(BO7="","",IF(BO7="-","【-】","【"&amp;SUBSTITUTE(TEXT(BO7,"#,##0.00"),"-","△")&amp;"】"))</f>
        <v>【345.93】</v>
      </c>
      <c r="BP6" s="33">
        <f>IF(BP7="",NA(),BP7)</f>
        <v>48.84</v>
      </c>
      <c r="BQ6" s="33">
        <f t="shared" ref="BQ6:BY6" si="8">IF(BQ7="",NA(),BQ7)</f>
        <v>46.72</v>
      </c>
      <c r="BR6" s="33">
        <f t="shared" si="8"/>
        <v>44.92</v>
      </c>
      <c r="BS6" s="33">
        <f t="shared" si="8"/>
        <v>39.299999999999997</v>
      </c>
      <c r="BT6" s="33">
        <f t="shared" si="8"/>
        <v>39.909999999999997</v>
      </c>
      <c r="BU6" s="33">
        <f t="shared" si="8"/>
        <v>58.98</v>
      </c>
      <c r="BV6" s="33">
        <f t="shared" si="8"/>
        <v>58.78</v>
      </c>
      <c r="BW6" s="33">
        <f t="shared" si="8"/>
        <v>58.53</v>
      </c>
      <c r="BX6" s="33">
        <f t="shared" si="8"/>
        <v>57.93</v>
      </c>
      <c r="BY6" s="33">
        <f t="shared" si="8"/>
        <v>57.03</v>
      </c>
      <c r="BZ6" s="32" t="str">
        <f>IF(BZ7="","",IF(BZ7="-","【-】","【"&amp;SUBSTITUTE(TEXT(BZ7,"#,##0.00"),"-","△")&amp;"】"))</f>
        <v>【59.44】</v>
      </c>
      <c r="CA6" s="33">
        <f>IF(CA7="",NA(),CA7)</f>
        <v>269.13</v>
      </c>
      <c r="CB6" s="33">
        <f t="shared" ref="CB6:CJ6" si="9">IF(CB7="",NA(),CB7)</f>
        <v>298.95</v>
      </c>
      <c r="CC6" s="33">
        <f t="shared" si="9"/>
        <v>340.46</v>
      </c>
      <c r="CD6" s="33">
        <f t="shared" si="9"/>
        <v>359.9</v>
      </c>
      <c r="CE6" s="33">
        <f t="shared" si="9"/>
        <v>372.29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59.71</v>
      </c>
      <c r="CM6" s="33">
        <f t="shared" ref="CM6:CU6" si="10">IF(CM7="",NA(),CM7)</f>
        <v>56.12</v>
      </c>
      <c r="CN6" s="33">
        <f t="shared" si="10"/>
        <v>56.12</v>
      </c>
      <c r="CO6" s="33">
        <f t="shared" si="10"/>
        <v>56.12</v>
      </c>
      <c r="CP6" s="33">
        <f t="shared" si="10"/>
        <v>56.12</v>
      </c>
      <c r="CQ6" s="33">
        <f t="shared" si="10"/>
        <v>60.03</v>
      </c>
      <c r="CR6" s="33">
        <f t="shared" si="10"/>
        <v>61.93</v>
      </c>
      <c r="CS6" s="33">
        <f t="shared" si="10"/>
        <v>58.06</v>
      </c>
      <c r="CT6" s="33">
        <f t="shared" si="10"/>
        <v>59.08</v>
      </c>
      <c r="CU6" s="33">
        <f t="shared" si="10"/>
        <v>58.25</v>
      </c>
      <c r="CV6" s="32" t="str">
        <f>IF(CV7="","",IF(CV7="-","【-】","【"&amp;SUBSTITUTE(TEXT(CV7,"#,##0.00"),"-","△")&amp;"】"))</f>
        <v>【58.84】</v>
      </c>
      <c r="CW6" s="33">
        <f>IF(CW7="",NA(),CW7)</f>
        <v>24.05</v>
      </c>
      <c r="CX6" s="33">
        <f t="shared" ref="CX6:DF6" si="11">IF(CX7="",NA(),CX7)</f>
        <v>23.93</v>
      </c>
      <c r="CY6" s="33">
        <f t="shared" si="11"/>
        <v>25</v>
      </c>
      <c r="CZ6" s="33">
        <f t="shared" si="11"/>
        <v>24.91</v>
      </c>
      <c r="DA6" s="33">
        <f t="shared" si="11"/>
        <v>23.78</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x14ac:dyDescent="0.15">
      <c r="A7" s="26"/>
      <c r="B7" s="35">
        <v>2015</v>
      </c>
      <c r="C7" s="35">
        <v>193658</v>
      </c>
      <c r="D7" s="35">
        <v>47</v>
      </c>
      <c r="E7" s="35">
        <v>18</v>
      </c>
      <c r="F7" s="35">
        <v>0</v>
      </c>
      <c r="G7" s="35">
        <v>0</v>
      </c>
      <c r="H7" s="35" t="s">
        <v>96</v>
      </c>
      <c r="I7" s="35" t="s">
        <v>97</v>
      </c>
      <c r="J7" s="35" t="s">
        <v>98</v>
      </c>
      <c r="K7" s="35" t="s">
        <v>99</v>
      </c>
      <c r="L7" s="35" t="s">
        <v>100</v>
      </c>
      <c r="M7" s="36" t="s">
        <v>101</v>
      </c>
      <c r="N7" s="36" t="s">
        <v>102</v>
      </c>
      <c r="O7" s="36">
        <v>8.65</v>
      </c>
      <c r="P7" s="36">
        <v>100</v>
      </c>
      <c r="Q7" s="36">
        <v>2910</v>
      </c>
      <c r="R7" s="36">
        <v>13154</v>
      </c>
      <c r="S7" s="36">
        <v>301.98</v>
      </c>
      <c r="T7" s="36">
        <v>43.56</v>
      </c>
      <c r="U7" s="36">
        <v>1127</v>
      </c>
      <c r="V7" s="36">
        <v>0.04</v>
      </c>
      <c r="W7" s="36">
        <v>28175</v>
      </c>
      <c r="X7" s="36">
        <v>89.12</v>
      </c>
      <c r="Y7" s="36">
        <v>85.38</v>
      </c>
      <c r="Z7" s="36">
        <v>83.65</v>
      </c>
      <c r="AA7" s="36">
        <v>86.37</v>
      </c>
      <c r="AB7" s="36">
        <v>76.94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411.9</v>
      </c>
      <c r="BF7" s="36">
        <v>398.11</v>
      </c>
      <c r="BG7" s="36">
        <v>380.88</v>
      </c>
      <c r="BH7" s="36">
        <v>345.62</v>
      </c>
      <c r="BI7" s="36">
        <v>324.77999999999997</v>
      </c>
      <c r="BJ7" s="36">
        <v>421.01</v>
      </c>
      <c r="BK7" s="36">
        <v>430.64</v>
      </c>
      <c r="BL7" s="36">
        <v>446.63</v>
      </c>
      <c r="BM7" s="36">
        <v>416.91</v>
      </c>
      <c r="BN7" s="36">
        <v>392.19</v>
      </c>
      <c r="BO7" s="36">
        <v>345.93</v>
      </c>
      <c r="BP7" s="36">
        <v>48.84</v>
      </c>
      <c r="BQ7" s="36">
        <v>46.72</v>
      </c>
      <c r="BR7" s="36">
        <v>44.92</v>
      </c>
      <c r="BS7" s="36">
        <v>39.299999999999997</v>
      </c>
      <c r="BT7" s="36">
        <v>39.909999999999997</v>
      </c>
      <c r="BU7" s="36">
        <v>58.98</v>
      </c>
      <c r="BV7" s="36">
        <v>58.78</v>
      </c>
      <c r="BW7" s="36">
        <v>58.53</v>
      </c>
      <c r="BX7" s="36">
        <v>57.93</v>
      </c>
      <c r="BY7" s="36">
        <v>57.03</v>
      </c>
      <c r="BZ7" s="36">
        <v>59.44</v>
      </c>
      <c r="CA7" s="36">
        <v>269.13</v>
      </c>
      <c r="CB7" s="36">
        <v>298.95</v>
      </c>
      <c r="CC7" s="36">
        <v>340.46</v>
      </c>
      <c r="CD7" s="36">
        <v>359.9</v>
      </c>
      <c r="CE7" s="36">
        <v>372.29</v>
      </c>
      <c r="CF7" s="36">
        <v>253.84</v>
      </c>
      <c r="CG7" s="36">
        <v>257.02999999999997</v>
      </c>
      <c r="CH7" s="36">
        <v>266.57</v>
      </c>
      <c r="CI7" s="36">
        <v>276.93</v>
      </c>
      <c r="CJ7" s="36">
        <v>283.73</v>
      </c>
      <c r="CK7" s="36">
        <v>272.79000000000002</v>
      </c>
      <c r="CL7" s="36">
        <v>59.71</v>
      </c>
      <c r="CM7" s="36">
        <v>56.12</v>
      </c>
      <c r="CN7" s="36">
        <v>56.12</v>
      </c>
      <c r="CO7" s="36">
        <v>56.12</v>
      </c>
      <c r="CP7" s="36">
        <v>56.12</v>
      </c>
      <c r="CQ7" s="36">
        <v>60.03</v>
      </c>
      <c r="CR7" s="36">
        <v>61.93</v>
      </c>
      <c r="CS7" s="36">
        <v>58.06</v>
      </c>
      <c r="CT7" s="36">
        <v>59.08</v>
      </c>
      <c r="CU7" s="36">
        <v>58.25</v>
      </c>
      <c r="CV7" s="36">
        <v>58.84</v>
      </c>
      <c r="CW7" s="36">
        <v>24.05</v>
      </c>
      <c r="CX7" s="36">
        <v>23.93</v>
      </c>
      <c r="CY7" s="36">
        <v>25</v>
      </c>
      <c r="CZ7" s="36">
        <v>24.91</v>
      </c>
      <c r="DA7" s="36">
        <v>23.78</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2017-02-08T03:23:05Z</dcterms:created>
  <dcterms:modified xsi:type="dcterms:W3CDTF">2017-02-17T00:30:10Z</dcterms:modified>
  <cp:category/>
</cp:coreProperties>
</file>