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処遇改善関係\01_処遇改善加算\R07\R070606_HP更新_実績報告書様式追加\"/>
    </mc:Choice>
  </mc:AlternateContent>
  <xr:revisionPtr revIDLastSave="0" documentId="13_ncr:1_{EE4D7F80-84AD-457D-AF92-B0EBB62857F4}" xr6:coauthVersionLast="47" xr6:coauthVersionMax="47" xr10:uidLastSave="{00000000-0000-0000-0000-000000000000}"/>
  <bookViews>
    <workbookView xWindow="-108" yWindow="-108" windowWidth="30936" windowHeight="167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<sst xmlns="http://schemas.openxmlformats.org/spreadsheetml/2006/main" count="4419" uniqueCount="2100">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</sst>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3"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3" y="4144046"/>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46"/>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3"/>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88" y="4815850"/>
              <a:chExt cx="252343"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50"/>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5"/>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10" y="5648303"/>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3"/>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76"/>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2" y="6349373"/>
              <a:chExt cx="209552"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topLeftCell="A48"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419" t="s">
        <v>1</v>
      </c>
      <c r="AB1" s="419"/>
      <c r="AC1" s="419"/>
      <c r="AD1" s="397" t="str">
        <f>IF(G5="","",G5)</f>
        <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300" t="s">
        <v>1899</v>
      </c>
      <c r="C4" s="300"/>
      <c r="D4" s="300"/>
      <c r="E4" s="300"/>
      <c r="F4" s="300"/>
      <c r="G4" s="300" t="s">
        <v>3</v>
      </c>
      <c r="H4" s="300"/>
      <c r="I4" s="300"/>
      <c r="J4" s="300"/>
      <c r="K4" s="300"/>
      <c r="L4" s="300"/>
      <c r="M4" s="300"/>
      <c r="N4" s="288" t="s">
        <v>4</v>
      </c>
      <c r="O4" s="288"/>
      <c r="P4" s="288"/>
      <c r="Q4" s="288"/>
      <c r="R4" s="288"/>
      <c r="S4" s="288"/>
      <c r="T4" s="379" t="s">
        <v>1898</v>
      </c>
      <c r="U4" s="379"/>
      <c r="V4" s="379"/>
      <c r="W4" s="288" t="s">
        <v>1969</v>
      </c>
      <c r="X4" s="288"/>
      <c r="Y4" s="288"/>
      <c r="Z4" s="288"/>
      <c r="AA4" s="288"/>
      <c r="AB4" s="288"/>
      <c r="AC4" s="288" t="s">
        <v>6</v>
      </c>
      <c r="AD4" s="288"/>
      <c r="AE4" s="288"/>
      <c r="AF4" s="288"/>
      <c r="AG4" s="288"/>
      <c r="AH4" s="288"/>
      <c r="AI4" s="288"/>
      <c r="AJ4" s="288"/>
      <c r="AK4" s="288"/>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20"/>
      <c r="C5" s="420"/>
      <c r="D5" s="420"/>
      <c r="E5" s="420"/>
      <c r="F5" s="420"/>
      <c r="G5" s="301"/>
      <c r="H5" s="301"/>
      <c r="I5" s="301"/>
      <c r="J5" s="301"/>
      <c r="K5" s="301"/>
      <c r="L5" s="301"/>
      <c r="M5" s="301"/>
      <c r="N5" s="378"/>
      <c r="O5" s="378"/>
      <c r="P5" s="378"/>
      <c r="Q5" s="378"/>
      <c r="R5" s="378"/>
      <c r="S5" s="378"/>
      <c r="T5" s="380" t="str">
        <f>IF(AC5="","",IFERROR(INDEX(【参考】数式用2!$G$3:$I$451,MATCH(Q5,【参考】数式用2!$F$3:$F$451,0),MATCH(VLOOKUP(AC5,【参考】数式用2!$J$2:$K$26,2,FALSE),【参考】数式用2!$G$2:$I$2,0)),10))</f>
        <v/>
      </c>
      <c r="U5" s="381"/>
      <c r="V5" s="381"/>
      <c r="W5" s="366"/>
      <c r="X5" s="366"/>
      <c r="Y5" s="366"/>
      <c r="Z5" s="366"/>
      <c r="AA5" s="366"/>
      <c r="AB5" s="366"/>
      <c r="AC5" s="367"/>
      <c r="AD5" s="367"/>
      <c r="AE5" s="367"/>
      <c r="AF5" s="367"/>
      <c r="AG5" s="367"/>
      <c r="AH5" s="367"/>
      <c r="AI5" s="367"/>
      <c r="AJ5" s="367"/>
      <c r="AK5" s="3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72" t="s">
        <v>5</v>
      </c>
      <c r="C7" s="273"/>
      <c r="D7" s="273"/>
      <c r="E7" s="273"/>
      <c r="F7" s="431"/>
      <c r="G7" s="272"/>
      <c r="H7" s="273"/>
      <c r="I7" s="302" t="s">
        <v>1966</v>
      </c>
      <c r="J7" s="302"/>
      <c r="K7" s="302"/>
      <c r="L7" s="302"/>
      <c r="M7" s="302"/>
      <c r="N7" s="302"/>
      <c r="O7" s="302"/>
      <c r="P7" s="302"/>
      <c r="Q7" s="302"/>
      <c r="R7" s="302"/>
      <c r="S7" s="302"/>
      <c r="T7" s="302"/>
      <c r="U7" s="302"/>
      <c r="V7" s="302"/>
      <c r="W7" s="302"/>
      <c r="X7" s="303"/>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21"/>
      <c r="C8" s="422"/>
      <c r="D8" s="422"/>
      <c r="E8" s="422"/>
      <c r="F8" s="423"/>
      <c r="G8" s="427" t="s">
        <v>1922</v>
      </c>
      <c r="H8" s="428"/>
      <c r="I8" s="413" t="str">
        <f>IFERROR(IF(OR(H97=4,H97=5),IF(AM8=1,"処遇加算Ⅰ",IF(AM8=2,"処遇加算Ⅱ","")),""),"")</f>
        <v/>
      </c>
      <c r="J8" s="414"/>
      <c r="K8" s="414"/>
      <c r="L8" s="415"/>
      <c r="M8" s="413" t="str">
        <f>IFERROR(IF(OR(H97=4,H97=5),IF(AM8=1,"特定加算なし",IF(AM8=2,"特定加算なし","")),""),"")</f>
        <v/>
      </c>
      <c r="N8" s="414"/>
      <c r="O8" s="414"/>
      <c r="P8" s="415"/>
      <c r="Q8" s="413" t="str">
        <f>IFERROR(IF(OR(H97=4,H97=5),IF(AM8=1,"ベア加算",IF(AM8=2,"ベア加算","")),""),"")</f>
        <v/>
      </c>
      <c r="R8" s="414"/>
      <c r="S8" s="414"/>
      <c r="T8" s="415"/>
      <c r="U8" s="304" t="s">
        <v>1900</v>
      </c>
      <c r="V8" s="304"/>
      <c r="W8" s="304"/>
      <c r="X8" s="305"/>
      <c r="Y8" s="38"/>
      <c r="Z8" s="375" t="s">
        <v>85</v>
      </c>
      <c r="AA8" s="376"/>
      <c r="AB8" s="377"/>
      <c r="AC8" s="39"/>
      <c r="AD8" s="370" t="s">
        <v>86</v>
      </c>
      <c r="AE8" s="370"/>
      <c r="AF8" s="371"/>
      <c r="AM8" s="368">
        <v>0</v>
      </c>
      <c r="AN8" s="241" t="s">
        <v>1989</v>
      </c>
      <c r="AO8" s="242"/>
      <c r="AP8" s="242"/>
      <c r="AQ8" s="242"/>
      <c r="AR8" s="242"/>
      <c r="AS8" s="242"/>
      <c r="AT8" s="242"/>
      <c r="AU8" s="242"/>
      <c r="AV8" s="242"/>
      <c r="AW8" s="242"/>
      <c r="AX8" s="242"/>
      <c r="AY8" s="242"/>
      <c r="AZ8" s="242"/>
      <c r="BA8" s="242"/>
      <c r="BB8" s="242"/>
      <c r="BC8" s="242"/>
      <c r="BD8" s="242"/>
      <c r="BE8" s="242"/>
      <c r="BF8" s="242"/>
      <c r="BG8" s="242"/>
      <c r="BH8" s="242"/>
      <c r="BI8" s="242"/>
      <c r="BJ8" s="242"/>
      <c r="BK8" s="243"/>
    </row>
    <row r="9" spans="2:65" ht="14.25" customHeight="1" thickBot="1">
      <c r="B9" s="424"/>
      <c r="C9" s="425"/>
      <c r="D9" s="425"/>
      <c r="E9" s="425"/>
      <c r="F9" s="426"/>
      <c r="G9" s="429" t="s">
        <v>1920</v>
      </c>
      <c r="H9" s="430"/>
      <c r="I9" s="417" t="str">
        <f>IFERROR(VLOOKUP(AC5,【参考】数式用!$A$5:$N$27,MATCH(I8,【参考】数式用!$B$4:$J$4,0)+1,FALSE),"")</f>
        <v/>
      </c>
      <c r="J9" s="306"/>
      <c r="K9" s="306"/>
      <c r="L9" s="418"/>
      <c r="M9" s="417" t="str">
        <f>IFERROR(VLOOKUP(AC5,【参考】数式用!$A$5:$N$27,MATCH(M8,【参考】数式用!$B$4:$J$4,0)+1,FALSE),"")</f>
        <v/>
      </c>
      <c r="N9" s="306"/>
      <c r="O9" s="306"/>
      <c r="P9" s="418"/>
      <c r="Q9" s="417" t="str">
        <f>IFERROR(VLOOKUP(AC5,【参考】数式用!$A$5:$N$27,MATCH(Q8,【参考】数式用!$B$4:$J$4,0)+1,FALSE),"")</f>
        <v/>
      </c>
      <c r="R9" s="306"/>
      <c r="S9" s="306"/>
      <c r="T9" s="418"/>
      <c r="U9" s="306">
        <f>SUM(I9,M9,Q9)</f>
        <v>0</v>
      </c>
      <c r="V9" s="306"/>
      <c r="W9" s="306"/>
      <c r="X9" s="307"/>
      <c r="Y9" s="372" t="str">
        <f>IFERROR(IF(AM8=1,VLOOKUP(AC5,【参考】数式用!$A$5:$N$27,13,FALSE),""),"")</f>
        <v/>
      </c>
      <c r="Z9" s="373"/>
      <c r="AA9" s="373"/>
      <c r="AB9" s="373"/>
      <c r="AC9" s="373" t="str">
        <f>IFERROR(IF(AM8=2,VLOOKUP(AC5,【参考】数式用!$A$5:$N$27,14,FALSE),""),"")</f>
        <v/>
      </c>
      <c r="AD9" s="373"/>
      <c r="AE9" s="373"/>
      <c r="AF9" s="374"/>
      <c r="AM9" s="369"/>
      <c r="AN9" s="354"/>
      <c r="AO9" s="355"/>
      <c r="AP9" s="355"/>
      <c r="AQ9" s="355"/>
      <c r="AR9" s="355"/>
      <c r="AS9" s="355"/>
      <c r="AT9" s="355"/>
      <c r="AU9" s="355"/>
      <c r="AV9" s="355"/>
      <c r="AW9" s="355"/>
      <c r="AX9" s="355"/>
      <c r="AY9" s="355"/>
      <c r="AZ9" s="355"/>
      <c r="BA9" s="355"/>
      <c r="BB9" s="355"/>
      <c r="BC9" s="355"/>
      <c r="BD9" s="355"/>
      <c r="BE9" s="355"/>
      <c r="BF9" s="355"/>
      <c r="BG9" s="355"/>
      <c r="BH9" s="355"/>
      <c r="BI9" s="355"/>
      <c r="BJ9" s="355"/>
      <c r="BK9" s="356"/>
    </row>
    <row r="10" spans="2:65" ht="12" customHeight="1" thickBot="1">
      <c r="B10" s="308" t="s">
        <v>10</v>
      </c>
      <c r="C10" s="308"/>
      <c r="D10" s="308"/>
      <c r="E10" s="308"/>
      <c r="F10" s="308"/>
      <c r="G10" s="308"/>
      <c r="H10" s="308"/>
      <c r="I10" s="308"/>
      <c r="J10" s="308"/>
      <c r="K10" s="308"/>
      <c r="L10" s="308"/>
      <c r="M10" s="308"/>
      <c r="N10" s="36"/>
      <c r="O10" s="36"/>
      <c r="P10" s="36"/>
      <c r="Q10" s="36"/>
      <c r="R10" s="36"/>
      <c r="S10" s="36"/>
      <c r="T10" s="36"/>
      <c r="U10" s="36"/>
      <c r="V10" s="36"/>
      <c r="W10" s="36"/>
      <c r="X10" s="36"/>
      <c r="Y10" s="36"/>
      <c r="Z10" s="36"/>
      <c r="AA10" s="36"/>
      <c r="AB10" s="36"/>
      <c r="AC10" s="36"/>
      <c r="AM10" s="40"/>
      <c r="AN10" s="244"/>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6"/>
    </row>
    <row r="11" spans="2:65" ht="9" customHeight="1">
      <c r="B11" s="309"/>
      <c r="C11" s="309"/>
      <c r="D11" s="309"/>
      <c r="E11" s="309"/>
      <c r="F11" s="309"/>
      <c r="G11" s="309"/>
      <c r="H11" s="309"/>
      <c r="I11" s="309"/>
      <c r="J11" s="309"/>
      <c r="K11" s="309"/>
      <c r="L11" s="309"/>
      <c r="M11" s="309"/>
      <c r="N11" s="36"/>
      <c r="O11" s="36"/>
      <c r="P11" s="36"/>
      <c r="Q11" s="36"/>
      <c r="R11" s="36"/>
      <c r="S11" s="36"/>
      <c r="T11" s="36"/>
      <c r="U11" s="36"/>
      <c r="V11" s="36"/>
      <c r="W11" s="36"/>
      <c r="X11" s="36"/>
      <c r="Y11" s="36"/>
      <c r="Z11" s="36"/>
      <c r="AA11" s="36"/>
      <c r="AB11" s="36"/>
      <c r="AC11" s="36"/>
      <c r="AM11" s="40"/>
    </row>
    <row r="12" spans="2:65" s="27" customFormat="1" ht="6.9" customHeight="1">
      <c r="B12" s="336" t="s">
        <v>60</v>
      </c>
      <c r="C12" s="337"/>
      <c r="D12" s="337"/>
      <c r="E12" s="337"/>
      <c r="F12" s="337"/>
      <c r="G12" s="337"/>
      <c r="H12" s="337"/>
      <c r="I12" s="337"/>
      <c r="J12" s="337"/>
      <c r="K12" s="337"/>
      <c r="L12" s="337"/>
      <c r="M12" s="338"/>
      <c r="N12" s="357" t="str">
        <f>IFERROR(IF(AM8&lt;&gt;0,T104+Y104,"先に新加算の区分を選択"),"")</f>
        <v>先に新加算の区分を選択</v>
      </c>
      <c r="O12" s="358"/>
      <c r="P12" s="358"/>
      <c r="Q12" s="358"/>
      <c r="R12" s="359"/>
      <c r="S12" s="331" t="s">
        <v>11</v>
      </c>
      <c r="T12" s="334" t="s">
        <v>12</v>
      </c>
      <c r="U12" s="335" t="s">
        <v>13</v>
      </c>
      <c r="V12" s="31"/>
      <c r="W12" s="31"/>
      <c r="X12" s="31"/>
      <c r="Y12" s="31"/>
      <c r="Z12" s="31"/>
      <c r="AA12" s="31"/>
      <c r="AB12" s="31"/>
      <c r="AC12" s="31"/>
      <c r="AD12" s="31"/>
      <c r="AE12" s="31"/>
      <c r="AM12" s="40"/>
      <c r="BL12" s="33"/>
      <c r="BM12" s="33"/>
    </row>
    <row r="13" spans="2:65" s="27" customFormat="1" ht="6.9" customHeight="1" thickBot="1">
      <c r="B13" s="339"/>
      <c r="C13" s="340"/>
      <c r="D13" s="340"/>
      <c r="E13" s="340"/>
      <c r="F13" s="340"/>
      <c r="G13" s="340"/>
      <c r="H13" s="340"/>
      <c r="I13" s="340"/>
      <c r="J13" s="340"/>
      <c r="K13" s="340"/>
      <c r="L13" s="340"/>
      <c r="M13" s="341"/>
      <c r="N13" s="360"/>
      <c r="O13" s="361"/>
      <c r="P13" s="361"/>
      <c r="Q13" s="361"/>
      <c r="R13" s="362"/>
      <c r="S13" s="332"/>
      <c r="T13" s="334"/>
      <c r="U13" s="335"/>
      <c r="V13" s="31"/>
      <c r="W13" s="31"/>
      <c r="X13" s="31"/>
      <c r="Y13" s="31"/>
      <c r="Z13" s="31"/>
      <c r="AA13" s="31"/>
      <c r="AB13" s="31"/>
      <c r="AC13" s="31"/>
      <c r="AD13" s="31"/>
      <c r="AE13" s="31"/>
      <c r="AM13" s="40"/>
      <c r="BL13" s="33"/>
      <c r="BM13" s="33"/>
    </row>
    <row r="14" spans="2:65" s="27" customFormat="1" ht="6.9" customHeight="1">
      <c r="B14" s="342"/>
      <c r="C14" s="343"/>
      <c r="D14" s="343"/>
      <c r="E14" s="343"/>
      <c r="F14" s="343"/>
      <c r="G14" s="343"/>
      <c r="H14" s="343"/>
      <c r="I14" s="343"/>
      <c r="J14" s="343"/>
      <c r="K14" s="343"/>
      <c r="L14" s="343"/>
      <c r="M14" s="344"/>
      <c r="N14" s="363"/>
      <c r="O14" s="364"/>
      <c r="P14" s="364"/>
      <c r="Q14" s="364"/>
      <c r="R14" s="365"/>
      <c r="S14" s="333"/>
      <c r="T14" s="334"/>
      <c r="U14" s="335"/>
      <c r="V14" s="31"/>
      <c r="W14" s="310" t="s">
        <v>1912</v>
      </c>
      <c r="X14" s="310"/>
      <c r="Y14" s="310"/>
      <c r="Z14" s="310"/>
      <c r="AA14" s="310"/>
      <c r="AB14" s="310"/>
      <c r="AC14" s="310"/>
      <c r="AD14" s="40"/>
      <c r="AE14" s="31"/>
      <c r="AF14" s="31"/>
      <c r="AG14" s="31"/>
      <c r="AH14" s="31"/>
      <c r="AI14" s="31"/>
      <c r="AJ14" s="31"/>
      <c r="AK14" s="311" t="str">
        <f>IFERROR(IF(N15="","",IF(N15&gt;=N12,"○","×")),"")</f>
        <v/>
      </c>
      <c r="AM14" s="40"/>
      <c r="AN14" s="241" t="s">
        <v>1984</v>
      </c>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3"/>
      <c r="BL14" s="33"/>
      <c r="BM14" s="33"/>
    </row>
    <row r="15" spans="2:65" s="27" customFormat="1" ht="6.9" customHeight="1" thickBot="1">
      <c r="B15" s="336" t="s">
        <v>61</v>
      </c>
      <c r="C15" s="337"/>
      <c r="D15" s="337"/>
      <c r="E15" s="337"/>
      <c r="F15" s="337"/>
      <c r="G15" s="337"/>
      <c r="H15" s="337"/>
      <c r="I15" s="337"/>
      <c r="J15" s="337"/>
      <c r="K15" s="337"/>
      <c r="L15" s="337"/>
      <c r="M15" s="338"/>
      <c r="N15" s="322"/>
      <c r="O15" s="323"/>
      <c r="P15" s="323"/>
      <c r="Q15" s="323"/>
      <c r="R15" s="324"/>
      <c r="S15" s="331" t="s">
        <v>11</v>
      </c>
      <c r="T15" s="334" t="s">
        <v>12</v>
      </c>
      <c r="U15" s="335" t="s">
        <v>14</v>
      </c>
      <c r="V15" s="31"/>
      <c r="W15" s="310"/>
      <c r="X15" s="310"/>
      <c r="Y15" s="310"/>
      <c r="Z15" s="310"/>
      <c r="AA15" s="310"/>
      <c r="AB15" s="310"/>
      <c r="AC15" s="310"/>
      <c r="AD15" s="40"/>
      <c r="AE15" s="31"/>
      <c r="AF15" s="31"/>
      <c r="AG15" s="31"/>
      <c r="AH15" s="31"/>
      <c r="AI15" s="31"/>
      <c r="AJ15" s="31"/>
      <c r="AK15" s="312"/>
      <c r="AM15" s="40"/>
      <c r="AN15" s="244"/>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6"/>
      <c r="BL15" s="33"/>
      <c r="BM15" s="33"/>
    </row>
    <row r="16" spans="2:65" s="27" customFormat="1" ht="6.9" customHeight="1">
      <c r="B16" s="339"/>
      <c r="C16" s="340"/>
      <c r="D16" s="340"/>
      <c r="E16" s="340"/>
      <c r="F16" s="340"/>
      <c r="G16" s="340"/>
      <c r="H16" s="340"/>
      <c r="I16" s="340"/>
      <c r="J16" s="340"/>
      <c r="K16" s="340"/>
      <c r="L16" s="340"/>
      <c r="M16" s="341"/>
      <c r="N16" s="325"/>
      <c r="O16" s="326"/>
      <c r="P16" s="326"/>
      <c r="Q16" s="326"/>
      <c r="R16" s="327"/>
      <c r="S16" s="332"/>
      <c r="T16" s="334"/>
      <c r="U16" s="335"/>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2"/>
      <c r="C17" s="343"/>
      <c r="D17" s="343"/>
      <c r="E17" s="343"/>
      <c r="F17" s="343"/>
      <c r="G17" s="343"/>
      <c r="H17" s="343"/>
      <c r="I17" s="343"/>
      <c r="J17" s="343"/>
      <c r="K17" s="343"/>
      <c r="L17" s="343"/>
      <c r="M17" s="344"/>
      <c r="N17" s="328"/>
      <c r="O17" s="329"/>
      <c r="P17" s="329"/>
      <c r="Q17" s="329"/>
      <c r="R17" s="330"/>
      <c r="S17" s="333"/>
      <c r="T17" s="334"/>
      <c r="U17" s="335"/>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13" t="s">
        <v>1980</v>
      </c>
      <c r="C18" s="314"/>
      <c r="D18" s="314"/>
      <c r="E18" s="314"/>
      <c r="F18" s="314"/>
      <c r="G18" s="314"/>
      <c r="H18" s="314"/>
      <c r="I18" s="314"/>
      <c r="J18" s="314"/>
      <c r="K18" s="314"/>
      <c r="L18" s="314"/>
      <c r="M18" s="315"/>
      <c r="N18" s="345" t="str">
        <f>IFERROR(ROUNDDOWN(ROUNDDOWN(ROUND(W5*VLOOKUP(AC5,【参考】数式用!$A$5:$N$27,14,FALSE),0)*T5,0)*AD107*0.5,0),"")</f>
        <v/>
      </c>
      <c r="O18" s="346"/>
      <c r="P18" s="346"/>
      <c r="Q18" s="346"/>
      <c r="R18" s="347"/>
      <c r="S18" s="331" t="s">
        <v>11</v>
      </c>
      <c r="T18" s="334" t="s">
        <v>12</v>
      </c>
      <c r="U18" s="335" t="s">
        <v>15</v>
      </c>
      <c r="V18" s="31"/>
      <c r="W18" s="41"/>
      <c r="X18" s="41"/>
      <c r="Y18" s="41"/>
      <c r="Z18" s="41"/>
      <c r="AA18" s="41"/>
      <c r="AB18" s="41"/>
      <c r="AC18" s="41"/>
      <c r="AD18" s="400" t="s">
        <v>1914</v>
      </c>
      <c r="AE18" s="401"/>
      <c r="AF18" s="401"/>
      <c r="AG18" s="401"/>
      <c r="AH18" s="401"/>
      <c r="AI18" s="401"/>
      <c r="AJ18" s="401"/>
      <c r="AK18" s="402"/>
      <c r="AL18" s="31"/>
      <c r="AM18" s="40"/>
      <c r="BL18" s="33"/>
      <c r="BM18" s="33"/>
    </row>
    <row r="19" spans="2:65" s="27" customFormat="1" ht="6.9" customHeight="1">
      <c r="B19" s="316"/>
      <c r="C19" s="317"/>
      <c r="D19" s="317"/>
      <c r="E19" s="317"/>
      <c r="F19" s="317"/>
      <c r="G19" s="317"/>
      <c r="H19" s="317"/>
      <c r="I19" s="317"/>
      <c r="J19" s="317"/>
      <c r="K19" s="317"/>
      <c r="L19" s="317"/>
      <c r="M19" s="318"/>
      <c r="N19" s="348"/>
      <c r="O19" s="349"/>
      <c r="P19" s="349"/>
      <c r="Q19" s="349"/>
      <c r="R19" s="350"/>
      <c r="S19" s="332"/>
      <c r="T19" s="334"/>
      <c r="U19" s="335"/>
      <c r="V19" s="31"/>
      <c r="W19" s="41"/>
      <c r="X19" s="41"/>
      <c r="Y19" s="41"/>
      <c r="Z19" s="41"/>
      <c r="AA19" s="41"/>
      <c r="AB19" s="41"/>
      <c r="AC19" s="41"/>
      <c r="AD19" s="403"/>
      <c r="AE19" s="404"/>
      <c r="AF19" s="404"/>
      <c r="AG19" s="404"/>
      <c r="AH19" s="404"/>
      <c r="AI19" s="404"/>
      <c r="AJ19" s="404"/>
      <c r="AK19" s="405"/>
      <c r="AL19" s="31"/>
      <c r="AM19" s="40"/>
      <c r="BL19" s="33"/>
      <c r="BM19" s="33"/>
    </row>
    <row r="20" spans="2:65" s="27" customFormat="1" ht="6.9" customHeight="1">
      <c r="B20" s="319"/>
      <c r="C20" s="320"/>
      <c r="D20" s="320"/>
      <c r="E20" s="320"/>
      <c r="F20" s="320"/>
      <c r="G20" s="320"/>
      <c r="H20" s="320"/>
      <c r="I20" s="320"/>
      <c r="J20" s="320"/>
      <c r="K20" s="320"/>
      <c r="L20" s="320"/>
      <c r="M20" s="321"/>
      <c r="N20" s="351"/>
      <c r="O20" s="352"/>
      <c r="P20" s="352"/>
      <c r="Q20" s="352"/>
      <c r="R20" s="353"/>
      <c r="S20" s="333"/>
      <c r="T20" s="334"/>
      <c r="U20" s="335"/>
      <c r="V20" s="31"/>
      <c r="W20" s="310" t="s">
        <v>1913</v>
      </c>
      <c r="X20" s="310"/>
      <c r="Y20" s="310"/>
      <c r="Z20" s="310"/>
      <c r="AA20" s="310"/>
      <c r="AB20" s="310"/>
      <c r="AC20" s="310"/>
      <c r="AD20" s="403"/>
      <c r="AE20" s="404"/>
      <c r="AF20" s="404"/>
      <c r="AG20" s="404"/>
      <c r="AH20" s="404"/>
      <c r="AI20" s="404"/>
      <c r="AJ20" s="404"/>
      <c r="AK20" s="40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13" t="s">
        <v>1981</v>
      </c>
      <c r="C21" s="314"/>
      <c r="D21" s="314"/>
      <c r="E21" s="314"/>
      <c r="F21" s="314"/>
      <c r="G21" s="314"/>
      <c r="H21" s="314"/>
      <c r="I21" s="314"/>
      <c r="J21" s="314"/>
      <c r="K21" s="314"/>
      <c r="L21" s="314"/>
      <c r="M21" s="315"/>
      <c r="N21" s="322"/>
      <c r="O21" s="323"/>
      <c r="P21" s="323"/>
      <c r="Q21" s="323"/>
      <c r="R21" s="324"/>
      <c r="S21" s="331" t="s">
        <v>11</v>
      </c>
      <c r="T21" s="334" t="s">
        <v>12</v>
      </c>
      <c r="U21" s="335" t="s">
        <v>84</v>
      </c>
      <c r="V21" s="31"/>
      <c r="W21" s="310"/>
      <c r="X21" s="310"/>
      <c r="Y21" s="310"/>
      <c r="Z21" s="310"/>
      <c r="AA21" s="310"/>
      <c r="AB21" s="310"/>
      <c r="AC21" s="310"/>
      <c r="AD21" s="403"/>
      <c r="AE21" s="404"/>
      <c r="AF21" s="404"/>
      <c r="AG21" s="404"/>
      <c r="AH21" s="404"/>
      <c r="AI21" s="404"/>
      <c r="AJ21" s="404"/>
      <c r="AK21" s="40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16"/>
      <c r="C22" s="317"/>
      <c r="D22" s="317"/>
      <c r="E22" s="317"/>
      <c r="F22" s="317"/>
      <c r="G22" s="317"/>
      <c r="H22" s="317"/>
      <c r="I22" s="317"/>
      <c r="J22" s="317"/>
      <c r="K22" s="317"/>
      <c r="L22" s="317"/>
      <c r="M22" s="318"/>
      <c r="N22" s="325"/>
      <c r="O22" s="326"/>
      <c r="P22" s="326"/>
      <c r="Q22" s="326"/>
      <c r="R22" s="327"/>
      <c r="S22" s="332"/>
      <c r="T22" s="334"/>
      <c r="U22" s="335"/>
      <c r="V22" s="31"/>
      <c r="W22" s="31"/>
      <c r="X22" s="31"/>
      <c r="Y22" s="31"/>
      <c r="Z22" s="31"/>
      <c r="AA22" s="31"/>
      <c r="AB22" s="31"/>
      <c r="AC22" s="31"/>
      <c r="AD22" s="403"/>
      <c r="AE22" s="404"/>
      <c r="AF22" s="404"/>
      <c r="AG22" s="404"/>
      <c r="AH22" s="404"/>
      <c r="AI22" s="404"/>
      <c r="AJ22" s="404"/>
      <c r="AK22" s="40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19"/>
      <c r="C23" s="320"/>
      <c r="D23" s="320"/>
      <c r="E23" s="320"/>
      <c r="F23" s="320"/>
      <c r="G23" s="320"/>
      <c r="H23" s="320"/>
      <c r="I23" s="320"/>
      <c r="J23" s="320"/>
      <c r="K23" s="320"/>
      <c r="L23" s="320"/>
      <c r="M23" s="321"/>
      <c r="N23" s="328"/>
      <c r="O23" s="329"/>
      <c r="P23" s="329"/>
      <c r="Q23" s="329"/>
      <c r="R23" s="330"/>
      <c r="S23" s="333"/>
      <c r="T23" s="334"/>
      <c r="U23" s="335"/>
      <c r="V23" s="31"/>
      <c r="W23" s="31"/>
      <c r="X23" s="31"/>
      <c r="Y23" s="31"/>
      <c r="Z23" s="31"/>
      <c r="AA23" s="31"/>
      <c r="AB23" s="31"/>
      <c r="AC23" s="31"/>
      <c r="AD23" s="403"/>
      <c r="AE23" s="404"/>
      <c r="AF23" s="404"/>
      <c r="AG23" s="404"/>
      <c r="AH23" s="404"/>
      <c r="AI23" s="404"/>
      <c r="AJ23" s="404"/>
      <c r="AK23" s="40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06"/>
      <c r="AE24" s="407"/>
      <c r="AF24" s="407"/>
      <c r="AG24" s="407"/>
      <c r="AH24" s="407"/>
      <c r="AI24" s="407"/>
      <c r="AJ24" s="407"/>
      <c r="AK24" s="408"/>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1" t="str">
        <f>IFERROR(IF(AND(AM8=1,OR(AM29=0,AM33=0,AM40=0,AM44=0)),"×",IF(AND(AM8=2,OR(AM29=0,AM33=0,AM40=0)),"×","○")),"")</f>
        <v>○</v>
      </c>
      <c r="AM26" s="40"/>
      <c r="AN26" s="241" t="s">
        <v>1985</v>
      </c>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3"/>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52"/>
      <c r="AM27" s="40"/>
      <c r="AN27" s="244"/>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6"/>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53" t="s">
        <v>1925</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7" t="s">
        <v>1986</v>
      </c>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9"/>
    </row>
    <row r="49" spans="2:41" ht="24.75" customHeight="1">
      <c r="B49" s="53"/>
      <c r="C49" s="254" t="s">
        <v>100</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6"/>
      <c r="AM49" s="195"/>
      <c r="AN49" s="30"/>
      <c r="AO49" s="30"/>
    </row>
    <row r="50" spans="2:41" ht="25.5" customHeight="1">
      <c r="B50" s="54"/>
      <c r="C50" s="254" t="s">
        <v>56</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M50" s="195"/>
    </row>
    <row r="51" spans="2:41" ht="15.75" customHeight="1">
      <c r="B51" s="54"/>
      <c r="C51" s="254" t="s">
        <v>57</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M51" s="195"/>
    </row>
    <row r="52" spans="2:41" ht="16.5" customHeight="1" thickBot="1">
      <c r="B52" s="55"/>
      <c r="C52" s="257" t="s">
        <v>58</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51" t="str">
        <f>IFERROR(IF(AND(E58&lt;&gt;"",H58&lt;&gt;"",K58&lt;&gt;"",R58&lt;&gt;"",T59&lt;&gt;"",AA59&lt;&gt;""),"○","×"),"")</f>
        <v>×</v>
      </c>
      <c r="AM54" s="40"/>
    </row>
    <row r="55" spans="2:41" ht="12.9" customHeight="1" thickBot="1">
      <c r="B55" s="58"/>
      <c r="C55" s="250" t="s">
        <v>96</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59"/>
      <c r="AK55" s="252"/>
      <c r="AM55" s="40"/>
    </row>
    <row r="56" spans="2:41" ht="17.100000000000001" customHeight="1">
      <c r="B56" s="58"/>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59"/>
      <c r="F58" s="260"/>
      <c r="G58" s="63" t="s">
        <v>49</v>
      </c>
      <c r="H58" s="259"/>
      <c r="I58" s="260"/>
      <c r="J58" s="63" t="s">
        <v>50</v>
      </c>
      <c r="K58" s="259"/>
      <c r="L58" s="260"/>
      <c r="M58" s="63" t="s">
        <v>51</v>
      </c>
      <c r="N58" s="59"/>
      <c r="O58" s="261" t="s">
        <v>52</v>
      </c>
      <c r="P58" s="261"/>
      <c r="Q58" s="261"/>
      <c r="R58" s="262"/>
      <c r="S58" s="262"/>
      <c r="T58" s="262"/>
      <c r="U58" s="262"/>
      <c r="V58" s="262"/>
      <c r="W58" s="262"/>
      <c r="X58" s="262"/>
      <c r="Y58" s="262"/>
      <c r="Z58" s="262"/>
      <c r="AA58" s="262"/>
      <c r="AB58" s="262"/>
      <c r="AC58" s="262"/>
      <c r="AD58" s="262"/>
      <c r="AE58" s="262"/>
      <c r="AF58" s="262"/>
      <c r="AG58" s="262"/>
      <c r="AH58" s="262"/>
      <c r="AI58" s="262"/>
      <c r="AJ58" s="64"/>
      <c r="AK58" s="65"/>
      <c r="AM58" s="40"/>
    </row>
    <row r="59" spans="2:41">
      <c r="B59" s="62"/>
      <c r="C59" s="66"/>
      <c r="D59" s="63"/>
      <c r="E59" s="63"/>
      <c r="F59" s="63"/>
      <c r="G59" s="63"/>
      <c r="H59" s="63"/>
      <c r="I59" s="63"/>
      <c r="J59" s="63"/>
      <c r="K59" s="63"/>
      <c r="L59" s="63"/>
      <c r="M59" s="63"/>
      <c r="N59" s="63"/>
      <c r="O59" s="285" t="s">
        <v>53</v>
      </c>
      <c r="P59" s="285"/>
      <c r="Q59" s="285"/>
      <c r="R59" s="295" t="s">
        <v>54</v>
      </c>
      <c r="S59" s="295"/>
      <c r="T59" s="284"/>
      <c r="U59" s="284"/>
      <c r="V59" s="284"/>
      <c r="W59" s="284"/>
      <c r="X59" s="284"/>
      <c r="Y59" s="296" t="s">
        <v>55</v>
      </c>
      <c r="Z59" s="296"/>
      <c r="AA59" s="284"/>
      <c r="AB59" s="284"/>
      <c r="AC59" s="284"/>
      <c r="AD59" s="284"/>
      <c r="AE59" s="284"/>
      <c r="AF59" s="284"/>
      <c r="AG59" s="284"/>
      <c r="AH59" s="284"/>
      <c r="AI59" s="28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88" t="s">
        <v>52</v>
      </c>
      <c r="C63" s="288"/>
      <c r="D63" s="288"/>
      <c r="E63" s="286" t="s">
        <v>1902</v>
      </c>
      <c r="F63" s="286"/>
      <c r="G63" s="286"/>
      <c r="H63" s="287"/>
      <c r="I63" s="287"/>
      <c r="J63" s="287"/>
      <c r="K63" s="287"/>
      <c r="L63" s="287"/>
      <c r="M63" s="287"/>
      <c r="N63" s="287"/>
      <c r="O63" s="287"/>
      <c r="P63" s="287"/>
      <c r="Q63" s="287"/>
      <c r="R63" s="288" t="s">
        <v>1903</v>
      </c>
      <c r="S63" s="288"/>
      <c r="T63" s="288"/>
      <c r="U63" s="71" t="s">
        <v>1904</v>
      </c>
      <c r="V63" s="289"/>
      <c r="W63" s="289"/>
      <c r="X63" s="72" t="s">
        <v>1905</v>
      </c>
      <c r="Y63" s="289"/>
      <c r="Z63" s="294"/>
      <c r="AG63" s="36"/>
      <c r="AH63" s="36"/>
      <c r="AI63" s="36"/>
      <c r="AK63" s="52" t="str">
        <f>IFERROR(IF(AND(H63&lt;&gt;"",V63&lt;&gt;"",Y63&lt;&gt;"",U64&lt;&gt;"",U66&lt;&gt;"",U67&lt;&gt;"",AF66&lt;&gt;"",AF67&lt;&gt;""),"○","×"),"")</f>
        <v>×</v>
      </c>
      <c r="AM63" s="40"/>
    </row>
    <row r="64" spans="2:41">
      <c r="B64" s="288"/>
      <c r="C64" s="288"/>
      <c r="D64" s="288"/>
      <c r="E64" s="236" t="s">
        <v>1906</v>
      </c>
      <c r="F64" s="236"/>
      <c r="G64" s="236"/>
      <c r="H64" s="290" t="str">
        <f>IF(R58="","",R58)</f>
        <v/>
      </c>
      <c r="I64" s="290"/>
      <c r="J64" s="290"/>
      <c r="K64" s="290"/>
      <c r="L64" s="290"/>
      <c r="M64" s="290"/>
      <c r="N64" s="290"/>
      <c r="O64" s="290"/>
      <c r="P64" s="290"/>
      <c r="Q64" s="290"/>
      <c r="R64" s="288"/>
      <c r="S64" s="288"/>
      <c r="T64" s="288"/>
      <c r="U64" s="291"/>
      <c r="V64" s="292"/>
      <c r="W64" s="292"/>
      <c r="X64" s="292"/>
      <c r="Y64" s="292"/>
      <c r="Z64" s="292"/>
      <c r="AA64" s="292"/>
      <c r="AB64" s="292"/>
      <c r="AC64" s="292"/>
      <c r="AD64" s="292"/>
      <c r="AE64" s="292"/>
      <c r="AF64" s="292"/>
      <c r="AG64" s="292"/>
      <c r="AH64" s="292"/>
      <c r="AI64" s="292"/>
      <c r="AJ64" s="292"/>
      <c r="AK64" s="29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8" t="s">
        <v>1907</v>
      </c>
      <c r="C66" s="288"/>
      <c r="D66" s="288"/>
      <c r="E66" s="288" t="s">
        <v>54</v>
      </c>
      <c r="F66" s="288"/>
      <c r="G66" s="288"/>
      <c r="H66" s="298" t="str">
        <f>IF(T59="","",T59)</f>
        <v/>
      </c>
      <c r="I66" s="298"/>
      <c r="J66" s="298"/>
      <c r="K66" s="298"/>
      <c r="L66" s="298"/>
      <c r="M66" s="298"/>
      <c r="N66" s="298"/>
      <c r="O66" s="288" t="s">
        <v>1908</v>
      </c>
      <c r="P66" s="288"/>
      <c r="Q66" s="288"/>
      <c r="R66" s="286" t="s">
        <v>1902</v>
      </c>
      <c r="S66" s="286"/>
      <c r="T66" s="286"/>
      <c r="U66" s="299"/>
      <c r="V66" s="299"/>
      <c r="W66" s="299"/>
      <c r="X66" s="299"/>
      <c r="Y66" s="299"/>
      <c r="Z66" s="299"/>
      <c r="AA66" s="299"/>
      <c r="AB66" s="238" t="s">
        <v>1909</v>
      </c>
      <c r="AC66" s="239"/>
      <c r="AD66" s="239"/>
      <c r="AE66" s="240"/>
      <c r="AF66" s="234"/>
      <c r="AG66" s="234"/>
      <c r="AH66" s="234"/>
      <c r="AI66" s="234"/>
      <c r="AJ66" s="234"/>
      <c r="AK66" s="234"/>
      <c r="AM66" s="40"/>
    </row>
    <row r="67" spans="2:39">
      <c r="B67" s="288"/>
      <c r="C67" s="288"/>
      <c r="D67" s="288"/>
      <c r="E67" s="288" t="s">
        <v>55</v>
      </c>
      <c r="F67" s="288"/>
      <c r="G67" s="288"/>
      <c r="H67" s="235" t="str">
        <f t="shared" ref="H67" si="0">IF(AA59="","",AA59)</f>
        <v/>
      </c>
      <c r="I67" s="235"/>
      <c r="J67" s="235"/>
      <c r="K67" s="235"/>
      <c r="L67" s="235"/>
      <c r="M67" s="235"/>
      <c r="N67" s="235"/>
      <c r="O67" s="288"/>
      <c r="P67" s="288"/>
      <c r="Q67" s="288"/>
      <c r="R67" s="236" t="s">
        <v>55</v>
      </c>
      <c r="S67" s="236"/>
      <c r="T67" s="236"/>
      <c r="U67" s="237"/>
      <c r="V67" s="237"/>
      <c r="W67" s="237"/>
      <c r="X67" s="237"/>
      <c r="Y67" s="237"/>
      <c r="Z67" s="237"/>
      <c r="AA67" s="237"/>
      <c r="AB67" s="238" t="s">
        <v>1910</v>
      </c>
      <c r="AC67" s="239"/>
      <c r="AD67" s="239"/>
      <c r="AE67" s="240"/>
      <c r="AF67" s="297"/>
      <c r="AG67" s="297"/>
      <c r="AH67" s="297"/>
      <c r="AI67" s="297"/>
      <c r="AJ67" s="297"/>
      <c r="AK67" s="297"/>
      <c r="AM67" s="40"/>
    </row>
    <row r="68" spans="2:39">
      <c r="AM68" s="40"/>
    </row>
    <row r="69" spans="2:39" ht="29.25" customHeight="1" thickBot="1">
      <c r="B69" s="282" t="s">
        <v>1982</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3"/>
      <c r="AM69" s="40"/>
    </row>
    <row r="70" spans="2:39" ht="13.8" thickBot="1">
      <c r="B70" s="212" t="s">
        <v>17</v>
      </c>
      <c r="C70" s="213"/>
      <c r="D70" s="213"/>
      <c r="E70" s="214"/>
      <c r="F70" s="215" t="s">
        <v>18</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7"/>
      <c r="AK70" s="77" t="str">
        <f>IFERROR(IF(COUNTIF(AM71:AM94,TRUE)&gt;=1,"○","×"),"")</f>
        <v>×</v>
      </c>
      <c r="AM70" s="40"/>
    </row>
    <row r="71" spans="2:39" ht="13.5" customHeight="1">
      <c r="B71" s="218" t="s">
        <v>19</v>
      </c>
      <c r="C71" s="219"/>
      <c r="D71" s="219"/>
      <c r="E71" s="219"/>
      <c r="F71" s="78"/>
      <c r="G71" s="224" t="s">
        <v>20</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5"/>
      <c r="AM71" s="195" t="b">
        <v>0</v>
      </c>
    </row>
    <row r="72" spans="2:39" ht="13.5" customHeight="1">
      <c r="B72" s="220"/>
      <c r="C72" s="221"/>
      <c r="D72" s="221"/>
      <c r="E72" s="221"/>
      <c r="F72" s="79"/>
      <c r="G72" s="231" t="s">
        <v>21</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95" t="b">
        <v>0</v>
      </c>
    </row>
    <row r="73" spans="2:39" ht="21" customHeight="1">
      <c r="B73" s="220"/>
      <c r="C73" s="221"/>
      <c r="D73" s="221"/>
      <c r="E73" s="221"/>
      <c r="F73" s="79"/>
      <c r="G73" s="231" t="s">
        <v>22</v>
      </c>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80"/>
      <c r="AM73" s="195" t="b">
        <v>0</v>
      </c>
    </row>
    <row r="74" spans="2:39" ht="13.5" customHeight="1">
      <c r="B74" s="222"/>
      <c r="C74" s="223"/>
      <c r="D74" s="223"/>
      <c r="E74" s="223"/>
      <c r="F74" s="81"/>
      <c r="G74" s="233" t="s">
        <v>23</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82"/>
      <c r="AM74" s="195" t="b">
        <v>0</v>
      </c>
    </row>
    <row r="75" spans="2:39" ht="32.25" customHeight="1">
      <c r="B75" s="218" t="s">
        <v>24</v>
      </c>
      <c r="C75" s="219"/>
      <c r="D75" s="219"/>
      <c r="E75" s="219"/>
      <c r="F75" s="83"/>
      <c r="G75" s="230" t="s">
        <v>25</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84"/>
      <c r="AM75" s="195" t="b">
        <v>0</v>
      </c>
    </row>
    <row r="76" spans="2:39" ht="13.5" customHeight="1">
      <c r="B76" s="220"/>
      <c r="C76" s="221"/>
      <c r="D76" s="221"/>
      <c r="E76" s="221"/>
      <c r="F76" s="79"/>
      <c r="G76" s="231" t="s">
        <v>26</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5"/>
      <c r="AM76" s="195" t="b">
        <v>0</v>
      </c>
    </row>
    <row r="77" spans="2:39" ht="13.5" customHeight="1">
      <c r="B77" s="220"/>
      <c r="C77" s="221"/>
      <c r="D77" s="221"/>
      <c r="E77" s="221"/>
      <c r="F77" s="79"/>
      <c r="G77" s="231" t="s">
        <v>27</v>
      </c>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80"/>
      <c r="AM77" s="195" t="b">
        <v>0</v>
      </c>
    </row>
    <row r="78" spans="2:39" ht="13.5" customHeight="1">
      <c r="B78" s="222"/>
      <c r="C78" s="223"/>
      <c r="D78" s="223"/>
      <c r="E78" s="223"/>
      <c r="F78" s="86"/>
      <c r="G78" s="232" t="s">
        <v>28</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29"/>
      <c r="AM78" s="195" t="b">
        <v>0</v>
      </c>
    </row>
    <row r="79" spans="2:39" ht="13.5" customHeight="1">
      <c r="B79" s="218" t="s">
        <v>29</v>
      </c>
      <c r="C79" s="219"/>
      <c r="D79" s="219"/>
      <c r="E79" s="219"/>
      <c r="F79" s="87"/>
      <c r="G79" s="230" t="s">
        <v>30</v>
      </c>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85"/>
      <c r="AM79" s="195" t="b">
        <v>0</v>
      </c>
    </row>
    <row r="80" spans="2:39" ht="26.25" customHeight="1">
      <c r="B80" s="220"/>
      <c r="C80" s="221"/>
      <c r="D80" s="221"/>
      <c r="E80" s="221"/>
      <c r="F80" s="79"/>
      <c r="G80" s="231" t="s">
        <v>31</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80"/>
      <c r="AM80" s="195" t="b">
        <v>0</v>
      </c>
    </row>
    <row r="81" spans="2:39" ht="13.5" customHeight="1">
      <c r="B81" s="220"/>
      <c r="C81" s="221"/>
      <c r="D81" s="221"/>
      <c r="E81" s="221"/>
      <c r="F81" s="79"/>
      <c r="G81" s="231" t="s">
        <v>32</v>
      </c>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80"/>
      <c r="AM81" s="195" t="b">
        <v>0</v>
      </c>
    </row>
    <row r="82" spans="2:39" ht="14.25" customHeight="1">
      <c r="B82" s="222"/>
      <c r="C82" s="223"/>
      <c r="D82" s="223"/>
      <c r="E82" s="223"/>
      <c r="F82" s="81"/>
      <c r="G82" s="228" t="s">
        <v>33</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88"/>
      <c r="AM82" s="195" t="b">
        <v>0</v>
      </c>
    </row>
    <row r="83" spans="2:39" ht="24.75" customHeight="1">
      <c r="B83" s="218" t="s">
        <v>34</v>
      </c>
      <c r="C83" s="219"/>
      <c r="D83" s="219"/>
      <c r="E83" s="219"/>
      <c r="F83" s="83"/>
      <c r="G83" s="226" t="s">
        <v>35</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85"/>
      <c r="AM83" s="195" t="b">
        <v>0</v>
      </c>
    </row>
    <row r="84" spans="2:39" ht="27" customHeight="1">
      <c r="B84" s="220"/>
      <c r="C84" s="221"/>
      <c r="D84" s="221"/>
      <c r="E84" s="221"/>
      <c r="F84" s="79"/>
      <c r="G84" s="227" t="s">
        <v>36</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5"/>
      <c r="AM84" s="195" t="b">
        <v>0</v>
      </c>
    </row>
    <row r="85" spans="2:39" ht="13.5" customHeight="1">
      <c r="B85" s="220"/>
      <c r="C85" s="221"/>
      <c r="D85" s="221"/>
      <c r="E85" s="221"/>
      <c r="F85" s="79"/>
      <c r="G85" s="227" t="s">
        <v>37</v>
      </c>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89"/>
      <c r="AM85" s="195" t="b">
        <v>0</v>
      </c>
    </row>
    <row r="86" spans="2:39" ht="13.5" customHeight="1">
      <c r="B86" s="222"/>
      <c r="C86" s="223"/>
      <c r="D86" s="223"/>
      <c r="E86" s="223"/>
      <c r="F86" s="86"/>
      <c r="G86" s="228" t="s">
        <v>38</v>
      </c>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9"/>
      <c r="AM86" s="195" t="b">
        <v>0</v>
      </c>
    </row>
    <row r="87" spans="2:39" ht="21.75" customHeight="1">
      <c r="B87" s="218" t="s">
        <v>39</v>
      </c>
      <c r="C87" s="219"/>
      <c r="D87" s="219"/>
      <c r="E87" s="219"/>
      <c r="F87" s="87"/>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85"/>
      <c r="AM87" s="195" t="b">
        <v>0</v>
      </c>
    </row>
    <row r="88" spans="2:39" ht="24" customHeight="1">
      <c r="B88" s="220"/>
      <c r="C88" s="221"/>
      <c r="D88" s="221"/>
      <c r="E88" s="221"/>
      <c r="F88" s="79"/>
      <c r="G88" s="227" t="s">
        <v>41</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95" t="b">
        <v>0</v>
      </c>
    </row>
    <row r="89" spans="2:39" ht="23.25" customHeight="1">
      <c r="B89" s="220"/>
      <c r="C89" s="221"/>
      <c r="D89" s="221"/>
      <c r="E89" s="221"/>
      <c r="F89" s="79"/>
      <c r="G89" s="227" t="s">
        <v>42</v>
      </c>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80"/>
      <c r="AM89" s="195" t="b">
        <v>0</v>
      </c>
    </row>
    <row r="90" spans="2:39" ht="13.5" customHeight="1">
      <c r="B90" s="222"/>
      <c r="C90" s="223"/>
      <c r="D90" s="223"/>
      <c r="E90" s="223"/>
      <c r="F90" s="86"/>
      <c r="G90" s="228" t="s">
        <v>43</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88"/>
      <c r="AM90" s="195" t="b">
        <v>0</v>
      </c>
    </row>
    <row r="91" spans="2:39" ht="23.25" customHeight="1">
      <c r="B91" s="218" t="s">
        <v>44</v>
      </c>
      <c r="C91" s="219"/>
      <c r="D91" s="219"/>
      <c r="E91" s="219"/>
      <c r="F91" s="87"/>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195" t="b">
        <v>0</v>
      </c>
    </row>
    <row r="92" spans="2:39" ht="13.5" customHeight="1">
      <c r="B92" s="220"/>
      <c r="C92" s="221"/>
      <c r="D92" s="221"/>
      <c r="E92" s="221"/>
      <c r="F92" s="79"/>
      <c r="G92" s="227" t="s">
        <v>46</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80"/>
      <c r="AM92" s="195" t="b">
        <v>0</v>
      </c>
    </row>
    <row r="93" spans="2:39" ht="13.5" customHeight="1">
      <c r="B93" s="220"/>
      <c r="C93" s="221"/>
      <c r="D93" s="221"/>
      <c r="E93" s="221"/>
      <c r="F93" s="79"/>
      <c r="G93" s="227" t="s">
        <v>47</v>
      </c>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80"/>
      <c r="AM93" s="195" t="b">
        <v>0</v>
      </c>
    </row>
    <row r="94" spans="2:39" ht="14.25" customHeight="1" thickBot="1">
      <c r="B94" s="222"/>
      <c r="C94" s="223"/>
      <c r="D94" s="223"/>
      <c r="E94" s="223"/>
      <c r="F94" s="90"/>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91"/>
      <c r="AM94" s="195" t="b">
        <v>0</v>
      </c>
    </row>
    <row r="95" spans="2:39" ht="9.9" customHeight="1" thickBot="1"/>
    <row r="96" spans="2:39" ht="24.9" customHeight="1">
      <c r="B96" s="410" t="s">
        <v>1983</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92"/>
      <c r="C97" s="93"/>
      <c r="D97" s="398" t="s">
        <v>1975</v>
      </c>
      <c r="E97" s="398"/>
      <c r="F97" s="26">
        <v>6</v>
      </c>
      <c r="G97" s="94" t="s">
        <v>1968</v>
      </c>
      <c r="H97" s="26">
        <v>4</v>
      </c>
      <c r="I97" s="94" t="s">
        <v>1967</v>
      </c>
      <c r="J97" s="398" t="s">
        <v>1976</v>
      </c>
      <c r="K97" s="398"/>
      <c r="L97" s="398"/>
      <c r="M97" s="26">
        <v>7</v>
      </c>
      <c r="N97" s="94" t="s">
        <v>1968</v>
      </c>
      <c r="O97" s="26">
        <v>3</v>
      </c>
      <c r="P97" s="94" t="s">
        <v>1967</v>
      </c>
      <c r="Q97" s="95" t="s">
        <v>1973</v>
      </c>
      <c r="R97" s="95">
        <f>(M97*12+O97)-(F97*12+H97)+1</f>
        <v>12</v>
      </c>
      <c r="S97" s="399" t="s">
        <v>1972</v>
      </c>
      <c r="T97" s="399"/>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72"/>
      <c r="C101" s="273"/>
      <c r="D101" s="273"/>
      <c r="E101" s="382" t="str">
        <f>IF(H97=4,"R6.4～R6.5の処遇加算等の区分",IF(H97=5,"R6.5の処遇加算等の区分",""))</f>
        <v>R6.4～R6.5の処遇加算等の区分</v>
      </c>
      <c r="F101" s="382"/>
      <c r="G101" s="382"/>
      <c r="H101" s="382"/>
      <c r="I101" s="382"/>
      <c r="J101" s="382"/>
      <c r="K101" s="382"/>
      <c r="L101" s="382"/>
      <c r="M101" s="382"/>
      <c r="N101" s="382"/>
      <c r="O101" s="382"/>
      <c r="P101" s="382"/>
      <c r="Q101" s="382"/>
      <c r="R101" s="382"/>
      <c r="S101" s="382"/>
      <c r="T101" s="382"/>
      <c r="U101" s="382"/>
      <c r="V101" s="382"/>
      <c r="W101" s="382"/>
      <c r="X101" s="383"/>
      <c r="Y101" s="384" t="str">
        <f>IF(OR(H97=4,H97=5),"R6.6以降の新加算の区分","R"&amp;F97&amp;"."&amp;H97&amp;"以降の新加算の区分")</f>
        <v>R6.6以降の新加算の区分</v>
      </c>
      <c r="Z101" s="384"/>
      <c r="AA101" s="384"/>
      <c r="AB101" s="384"/>
      <c r="AC101" s="384"/>
      <c r="AD101" s="384"/>
      <c r="AE101" s="384"/>
    </row>
    <row r="102" spans="2:66" ht="15" customHeight="1">
      <c r="B102" s="272" t="s">
        <v>1922</v>
      </c>
      <c r="C102" s="273"/>
      <c r="D102" s="273"/>
      <c r="E102" s="385" t="str">
        <f>I8</f>
        <v/>
      </c>
      <c r="F102" s="386"/>
      <c r="G102" s="386"/>
      <c r="H102" s="386"/>
      <c r="I102" s="386"/>
      <c r="J102" s="386" t="str">
        <f>M8</f>
        <v/>
      </c>
      <c r="K102" s="386"/>
      <c r="L102" s="386"/>
      <c r="M102" s="386"/>
      <c r="N102" s="386"/>
      <c r="O102" s="386" t="str">
        <f>Q8</f>
        <v/>
      </c>
      <c r="P102" s="386"/>
      <c r="Q102" s="386"/>
      <c r="R102" s="386"/>
      <c r="S102" s="387"/>
      <c r="T102" s="388" t="s">
        <v>1900</v>
      </c>
      <c r="U102" s="389"/>
      <c r="V102" s="389"/>
      <c r="W102" s="389"/>
      <c r="X102" s="390"/>
      <c r="Y102" s="393" t="str">
        <f>IFERROR(IF(AM8=1,"新加算Ⅲ",IF(AM8=2,"新加算Ⅳ","")),"")</f>
        <v/>
      </c>
      <c r="Z102" s="394"/>
      <c r="AA102" s="394"/>
      <c r="AB102" s="394"/>
      <c r="AC102" s="394"/>
      <c r="AD102" s="394"/>
      <c r="AE102" s="395"/>
    </row>
    <row r="103" spans="2:66" ht="20.100000000000001" customHeight="1" thickBot="1">
      <c r="B103" s="272" t="s">
        <v>1920</v>
      </c>
      <c r="C103" s="273"/>
      <c r="D103" s="273"/>
      <c r="E103" s="391"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91" t="str">
        <f>IFERROR(IF(AM8=1,Y9,IF(AM8=2,AC9,"")),"")</f>
        <v/>
      </c>
      <c r="Z103" s="392"/>
      <c r="AA103" s="392"/>
      <c r="AB103" s="274"/>
      <c r="AC103" s="274"/>
      <c r="AD103" s="274"/>
      <c r="AE103" s="275"/>
    </row>
    <row r="104" spans="2:66" ht="15.9" customHeight="1">
      <c r="B104" s="266" t="s">
        <v>1921</v>
      </c>
      <c r="C104" s="267"/>
      <c r="D104" s="268"/>
      <c r="E104" s="280" t="str">
        <f>IFERROR(ROUNDDOWN(ROUND(W5*I9,0)*T5,0)*W107,"")</f>
        <v/>
      </c>
      <c r="F104" s="280"/>
      <c r="G104" s="280"/>
      <c r="H104" s="280"/>
      <c r="I104" s="103" t="s">
        <v>1919</v>
      </c>
      <c r="J104" s="281" t="str">
        <f>IFERROR(ROUNDDOWN(ROUND(W5*M9,0)*T5,0)*W107,"")</f>
        <v/>
      </c>
      <c r="K104" s="280"/>
      <c r="L104" s="280"/>
      <c r="M104" s="280"/>
      <c r="N104" s="103" t="s">
        <v>1919</v>
      </c>
      <c r="O104" s="281" t="str">
        <f>IFERROR(ROUNDDOWN(ROUND(W5*Q9,0)*T5,0)*W107,"")</f>
        <v/>
      </c>
      <c r="P104" s="280"/>
      <c r="Q104" s="280"/>
      <c r="R104" s="280"/>
      <c r="S104" s="104" t="s">
        <v>1919</v>
      </c>
      <c r="T104" s="396">
        <f>IFERROR(SUM(E104,J104,O104),"")</f>
        <v>0</v>
      </c>
      <c r="U104" s="396"/>
      <c r="V104" s="396"/>
      <c r="W104" s="396"/>
      <c r="X104" s="105" t="s">
        <v>1919</v>
      </c>
      <c r="Y104" s="281" t="str">
        <f>IFERROR(IF(AM8=1,ROUNDDOWN(ROUND(W5*Y9,0)*T5,0)*AD107,IF(AM8=2,ROUNDDOWN(ROUND(W5*AC9,0)*T5,0)*AD107,"")),"")</f>
        <v/>
      </c>
      <c r="Z104" s="280"/>
      <c r="AA104" s="280"/>
      <c r="AB104" s="280"/>
      <c r="AC104" s="280"/>
      <c r="AD104" s="280"/>
      <c r="AE104" s="106" t="s">
        <v>1919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39370078740157483" right="0.39370078740157483" top="0.6692913385826772" bottom="3.937007874015748E-2" header="0.31496062992125984" footer="0.3543307086614173"/>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419" t="s">
        <v>1</v>
      </c>
      <c r="AC1" s="419"/>
      <c r="AD1" s="419"/>
      <c r="AE1" s="501" t="str">
        <f>IF('別紙様式7-1（計画書）'!AD1="","",'別紙様式7-1（計画書）'!AD1)</f>
        <v/>
      </c>
      <c r="AF1" s="501"/>
      <c r="AG1" s="501"/>
      <c r="AH1" s="501"/>
      <c r="AI1" s="501"/>
      <c r="AJ1" s="501"/>
      <c r="AK1" s="501"/>
    </row>
    <row r="2" spans="2:40" ht="24" customHeight="1">
      <c r="B2" s="409" t="s">
        <v>1918</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300" t="s">
        <v>1899</v>
      </c>
      <c r="C4" s="300"/>
      <c r="D4" s="300"/>
      <c r="E4" s="300"/>
      <c r="F4" s="300"/>
      <c r="G4" s="300" t="s">
        <v>3</v>
      </c>
      <c r="H4" s="300"/>
      <c r="I4" s="300"/>
      <c r="J4" s="300"/>
      <c r="K4" s="300"/>
      <c r="L4" s="300"/>
      <c r="M4" s="300"/>
      <c r="N4" s="288" t="s">
        <v>4</v>
      </c>
      <c r="O4" s="288"/>
      <c r="P4" s="288"/>
      <c r="Q4" s="288"/>
      <c r="R4" s="288"/>
      <c r="S4" s="288"/>
      <c r="T4" s="272" t="s">
        <v>6</v>
      </c>
      <c r="U4" s="273"/>
      <c r="V4" s="273"/>
      <c r="W4" s="273"/>
      <c r="X4" s="273"/>
      <c r="Y4" s="273"/>
      <c r="Z4" s="273"/>
      <c r="AA4" s="273"/>
      <c r="AB4" s="431"/>
      <c r="AC4" s="288" t="s">
        <v>5</v>
      </c>
      <c r="AD4" s="288"/>
      <c r="AE4" s="288"/>
      <c r="AF4" s="288"/>
      <c r="AG4" s="288"/>
      <c r="AH4" s="288"/>
      <c r="AI4" s="288"/>
      <c r="AJ4" s="288"/>
      <c r="AK4" s="288"/>
      <c r="AN4" s="109"/>
    </row>
    <row r="5" spans="2:40" ht="21.75" customHeight="1">
      <c r="B5" s="501" t="str">
        <f>IF('別紙様式7-1（計画書）'!B5="","",'別紙様式7-1（計画書）'!B5)</f>
        <v/>
      </c>
      <c r="C5" s="501"/>
      <c r="D5" s="501"/>
      <c r="E5" s="501"/>
      <c r="F5" s="501"/>
      <c r="G5" s="499" t="str">
        <f>IF('別紙様式7-1（計画書）'!G5="","",'別紙様式7-1（計画書）'!G5)</f>
        <v/>
      </c>
      <c r="H5" s="499"/>
      <c r="I5" s="499"/>
      <c r="J5" s="499"/>
      <c r="K5" s="499"/>
      <c r="L5" s="499"/>
      <c r="M5" s="499"/>
      <c r="N5" s="500" t="str">
        <f>IF('別紙様式7-1（計画書）'!N5="","",'別紙様式7-1（計画書）'!N5)</f>
        <v/>
      </c>
      <c r="O5" s="500"/>
      <c r="P5" s="500"/>
      <c r="Q5" s="500" t="str">
        <f>IF('別紙様式7-1（計画書）'!Q5="","",'別紙様式7-1（計画書）'!Q5)</f>
        <v/>
      </c>
      <c r="R5" s="500"/>
      <c r="S5" s="500"/>
      <c r="T5" s="502" t="str">
        <f>IF('別紙様式7-1（計画書）'!AC5="","",'別紙様式7-1（計画書）'!AC5)</f>
        <v/>
      </c>
      <c r="U5" s="503"/>
      <c r="V5" s="503"/>
      <c r="W5" s="503"/>
      <c r="X5" s="503"/>
      <c r="Y5" s="503"/>
      <c r="Z5" s="503"/>
      <c r="AA5" s="503"/>
      <c r="AB5" s="504"/>
      <c r="AC5" s="502" t="str">
        <f>IF('別紙様式7-1（計画書）'!B8="","",'別紙様式7-1（計画書）'!B8)</f>
        <v/>
      </c>
      <c r="AD5" s="503"/>
      <c r="AE5" s="503"/>
      <c r="AF5" s="503"/>
      <c r="AG5" s="503"/>
      <c r="AH5" s="503"/>
      <c r="AI5" s="503"/>
      <c r="AJ5" s="503"/>
      <c r="AK5" s="50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80"/>
      <c r="C7" s="481"/>
      <c r="D7" s="482"/>
      <c r="E7" s="479" t="s">
        <v>1928</v>
      </c>
      <c r="F7" s="479"/>
      <c r="G7" s="479"/>
      <c r="H7" s="479"/>
      <c r="I7" s="479"/>
      <c r="J7" s="479"/>
      <c r="K7" s="479"/>
      <c r="L7" s="479"/>
      <c r="M7" s="479"/>
      <c r="N7" s="479"/>
      <c r="O7" s="479"/>
      <c r="P7" s="479"/>
      <c r="Q7" s="479"/>
      <c r="R7" s="479"/>
      <c r="S7" s="479"/>
      <c r="T7" s="479"/>
      <c r="U7" s="479" t="s">
        <v>1929</v>
      </c>
      <c r="V7" s="479"/>
      <c r="W7" s="479"/>
      <c r="X7" s="479"/>
      <c r="Y7" s="479"/>
      <c r="Z7" s="479"/>
      <c r="AD7" s="36"/>
      <c r="AE7" s="36"/>
      <c r="AF7" s="36"/>
      <c r="AG7" s="36"/>
      <c r="AH7" s="36"/>
      <c r="AI7" s="36"/>
      <c r="AJ7" s="36"/>
      <c r="AK7" s="36"/>
      <c r="AL7" s="27"/>
    </row>
    <row r="8" spans="2:40" s="34" customFormat="1" ht="23.25" customHeight="1" thickBot="1">
      <c r="B8" s="483"/>
      <c r="C8" s="484"/>
      <c r="D8" s="485"/>
      <c r="E8" s="489" t="s">
        <v>1978</v>
      </c>
      <c r="F8" s="490"/>
      <c r="G8" s="490"/>
      <c r="H8" s="490"/>
      <c r="I8" s="490"/>
      <c r="J8" s="490"/>
      <c r="K8" s="490"/>
      <c r="L8" s="490"/>
      <c r="M8" s="490"/>
      <c r="N8" s="490"/>
      <c r="O8" s="490"/>
      <c r="P8" s="490"/>
      <c r="Q8" s="419"/>
      <c r="R8" s="419"/>
      <c r="S8" s="419"/>
      <c r="T8" s="419"/>
      <c r="U8" s="489" t="s">
        <v>1979</v>
      </c>
      <c r="V8" s="489"/>
      <c r="W8" s="489"/>
      <c r="X8" s="489"/>
      <c r="Y8" s="489"/>
      <c r="Z8" s="489"/>
      <c r="AM8" s="28"/>
      <c r="AN8" s="28"/>
    </row>
    <row r="9" spans="2:40" ht="16.5" customHeight="1" thickBot="1">
      <c r="B9" s="272" t="s">
        <v>1922</v>
      </c>
      <c r="C9" s="273"/>
      <c r="D9" s="488"/>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1900</v>
      </c>
      <c r="R9" s="497"/>
      <c r="S9" s="497"/>
      <c r="T9" s="498"/>
      <c r="U9" s="505" t="str">
        <f>IFERROR(IF('別紙様式7-1（計画書）'!AM8=1,"新加算Ⅲ",IF('別紙様式7-1（計画書）'!AM8=2,"新加算Ⅳ","")),"")</f>
        <v/>
      </c>
      <c r="V9" s="506"/>
      <c r="W9" s="506"/>
      <c r="X9" s="506"/>
      <c r="Y9" s="506"/>
      <c r="Z9" s="507"/>
      <c r="AC9" s="34"/>
    </row>
    <row r="10" spans="2:40" ht="22.5" customHeight="1" thickBot="1">
      <c r="B10" s="272" t="s">
        <v>1926</v>
      </c>
      <c r="C10" s="273"/>
      <c r="D10" s="488"/>
      <c r="E10" s="460"/>
      <c r="F10" s="461"/>
      <c r="G10" s="461"/>
      <c r="H10" s="461"/>
      <c r="I10" s="486"/>
      <c r="J10" s="461"/>
      <c r="K10" s="461"/>
      <c r="L10" s="487"/>
      <c r="M10" s="461"/>
      <c r="N10" s="461"/>
      <c r="O10" s="461"/>
      <c r="P10" s="461"/>
      <c r="Q10" s="470">
        <f>SUM(E10,I10,M10)</f>
        <v>0</v>
      </c>
      <c r="R10" s="471"/>
      <c r="S10" s="471"/>
      <c r="T10" s="471"/>
      <c r="U10" s="460"/>
      <c r="V10" s="461"/>
      <c r="W10" s="461"/>
      <c r="X10" s="461"/>
      <c r="Y10" s="461"/>
      <c r="Z10" s="46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36" t="s">
        <v>1938</v>
      </c>
      <c r="C14" s="337"/>
      <c r="D14" s="337"/>
      <c r="E14" s="337"/>
      <c r="F14" s="337"/>
      <c r="G14" s="337"/>
      <c r="H14" s="337"/>
      <c r="I14" s="337"/>
      <c r="J14" s="337"/>
      <c r="K14" s="337"/>
      <c r="L14" s="337"/>
      <c r="M14" s="338"/>
      <c r="N14" s="345">
        <f>IFERROR(SUM(Q10,U10),"")</f>
        <v>0</v>
      </c>
      <c r="O14" s="346"/>
      <c r="P14" s="346"/>
      <c r="Q14" s="346"/>
      <c r="R14" s="347"/>
      <c r="S14" s="331" t="s">
        <v>11</v>
      </c>
      <c r="T14" s="334" t="s">
        <v>12</v>
      </c>
      <c r="U14" s="335"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39"/>
      <c r="C15" s="340"/>
      <c r="D15" s="340"/>
      <c r="E15" s="340"/>
      <c r="F15" s="340"/>
      <c r="G15" s="340"/>
      <c r="H15" s="340"/>
      <c r="I15" s="340"/>
      <c r="J15" s="340"/>
      <c r="K15" s="340"/>
      <c r="L15" s="340"/>
      <c r="M15" s="341"/>
      <c r="N15" s="348"/>
      <c r="O15" s="349"/>
      <c r="P15" s="349"/>
      <c r="Q15" s="349"/>
      <c r="R15" s="350"/>
      <c r="S15" s="332"/>
      <c r="T15" s="334"/>
      <c r="U15" s="335"/>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2"/>
      <c r="C16" s="343"/>
      <c r="D16" s="343"/>
      <c r="E16" s="343"/>
      <c r="F16" s="343"/>
      <c r="G16" s="343"/>
      <c r="H16" s="343"/>
      <c r="I16" s="343"/>
      <c r="J16" s="343"/>
      <c r="K16" s="343"/>
      <c r="L16" s="343"/>
      <c r="M16" s="344"/>
      <c r="N16" s="351"/>
      <c r="O16" s="352"/>
      <c r="P16" s="352"/>
      <c r="Q16" s="352"/>
      <c r="R16" s="353"/>
      <c r="S16" s="333"/>
      <c r="T16" s="334"/>
      <c r="U16" s="335"/>
      <c r="V16" s="31"/>
      <c r="W16" s="310" t="s">
        <v>1912</v>
      </c>
      <c r="X16" s="310"/>
      <c r="Y16" s="310"/>
      <c r="Z16" s="310"/>
      <c r="AA16" s="310"/>
      <c r="AB16" s="310"/>
      <c r="AC16" s="310"/>
      <c r="AD16" s="40"/>
      <c r="AE16" s="31"/>
      <c r="AF16" s="31"/>
      <c r="AG16" s="31"/>
      <c r="AH16" s="31"/>
      <c r="AI16" s="31"/>
      <c r="AJ16" s="31"/>
      <c r="AK16" s="454" t="str">
        <f>IFERROR(IF(N17="","",IF(N17&gt;=N14,"○","×")),"")</f>
        <v/>
      </c>
    </row>
    <row r="17" spans="2:38" s="27" customFormat="1" ht="6.9" customHeight="1" thickBot="1">
      <c r="B17" s="336" t="s">
        <v>1937</v>
      </c>
      <c r="C17" s="337"/>
      <c r="D17" s="337"/>
      <c r="E17" s="337"/>
      <c r="F17" s="337"/>
      <c r="G17" s="337"/>
      <c r="H17" s="337"/>
      <c r="I17" s="337"/>
      <c r="J17" s="337"/>
      <c r="K17" s="337"/>
      <c r="L17" s="337"/>
      <c r="M17" s="338"/>
      <c r="N17" s="322"/>
      <c r="O17" s="323"/>
      <c r="P17" s="323"/>
      <c r="Q17" s="323"/>
      <c r="R17" s="324"/>
      <c r="S17" s="331" t="s">
        <v>11</v>
      </c>
      <c r="T17" s="334" t="s">
        <v>12</v>
      </c>
      <c r="U17" s="335" t="s">
        <v>14</v>
      </c>
      <c r="V17" s="31"/>
      <c r="W17" s="310"/>
      <c r="X17" s="310"/>
      <c r="Y17" s="310"/>
      <c r="Z17" s="310"/>
      <c r="AA17" s="310"/>
      <c r="AB17" s="310"/>
      <c r="AC17" s="310"/>
      <c r="AD17" s="40"/>
      <c r="AE17" s="31"/>
      <c r="AF17" s="31"/>
      <c r="AG17" s="31"/>
      <c r="AH17" s="31"/>
      <c r="AI17" s="31"/>
      <c r="AJ17" s="31"/>
      <c r="AK17" s="455"/>
    </row>
    <row r="18" spans="2:38" s="27" customFormat="1" ht="6.9" customHeight="1">
      <c r="B18" s="339"/>
      <c r="C18" s="340"/>
      <c r="D18" s="340"/>
      <c r="E18" s="340"/>
      <c r="F18" s="340"/>
      <c r="G18" s="340"/>
      <c r="H18" s="340"/>
      <c r="I18" s="340"/>
      <c r="J18" s="340"/>
      <c r="K18" s="340"/>
      <c r="L18" s="340"/>
      <c r="M18" s="341"/>
      <c r="N18" s="325"/>
      <c r="O18" s="326"/>
      <c r="P18" s="326"/>
      <c r="Q18" s="326"/>
      <c r="R18" s="327"/>
      <c r="S18" s="332"/>
      <c r="T18" s="334"/>
      <c r="U18" s="335"/>
      <c r="V18" s="31"/>
      <c r="W18" s="41"/>
      <c r="X18" s="41"/>
      <c r="Y18" s="41"/>
      <c r="Z18" s="41"/>
      <c r="AA18" s="41"/>
      <c r="AB18" s="41"/>
      <c r="AC18" s="41"/>
      <c r="AD18" s="41"/>
      <c r="AE18" s="31"/>
      <c r="AF18" s="31"/>
      <c r="AG18" s="31"/>
      <c r="AH18" s="31"/>
      <c r="AI18" s="31"/>
      <c r="AJ18" s="31"/>
      <c r="AK18" s="31"/>
      <c r="AL18" s="31"/>
    </row>
    <row r="19" spans="2:38" s="27" customFormat="1" ht="6.9" customHeight="1">
      <c r="B19" s="342"/>
      <c r="C19" s="343"/>
      <c r="D19" s="343"/>
      <c r="E19" s="343"/>
      <c r="F19" s="343"/>
      <c r="G19" s="343"/>
      <c r="H19" s="343"/>
      <c r="I19" s="343"/>
      <c r="J19" s="343"/>
      <c r="K19" s="343"/>
      <c r="L19" s="343"/>
      <c r="M19" s="344"/>
      <c r="N19" s="328"/>
      <c r="O19" s="329"/>
      <c r="P19" s="329"/>
      <c r="Q19" s="329"/>
      <c r="R19" s="330"/>
      <c r="S19" s="333"/>
      <c r="T19" s="334"/>
      <c r="U19" s="335"/>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18" t="s">
        <v>1931</v>
      </c>
      <c r="D22" s="518"/>
      <c r="E22" s="518"/>
      <c r="F22" s="518"/>
      <c r="G22" s="518"/>
      <c r="H22" s="518"/>
      <c r="I22" s="518"/>
      <c r="J22" s="518"/>
      <c r="K22" s="518"/>
      <c r="L22" s="518"/>
      <c r="M22" s="518"/>
      <c r="N22" s="518"/>
      <c r="O22" s="518"/>
      <c r="P22" s="518"/>
      <c r="Q22" s="518"/>
      <c r="R22" s="518"/>
      <c r="S22" s="518"/>
      <c r="T22" s="519"/>
      <c r="U22" s="470">
        <f>U23-U24-U25</f>
        <v>0</v>
      </c>
      <c r="V22" s="471"/>
      <c r="W22" s="471"/>
      <c r="X22" s="471"/>
      <c r="Y22" s="471"/>
      <c r="Z22" s="472"/>
      <c r="AA22" s="112" t="s">
        <v>11</v>
      </c>
      <c r="AB22" s="113" t="s">
        <v>1932</v>
      </c>
      <c r="AC22" s="454" t="str">
        <f>IF(U26="","",IF(U22="","",IF(U22&gt;=U26,"○","×")))</f>
        <v>○</v>
      </c>
    </row>
    <row r="23" spans="2:38" ht="15" customHeight="1" thickBot="1">
      <c r="B23" s="457"/>
      <c r="C23" s="458" t="s">
        <v>1933</v>
      </c>
      <c r="D23" s="458"/>
      <c r="E23" s="458"/>
      <c r="F23" s="458"/>
      <c r="G23" s="458"/>
      <c r="H23" s="458"/>
      <c r="I23" s="458"/>
      <c r="J23" s="458"/>
      <c r="K23" s="458"/>
      <c r="L23" s="458"/>
      <c r="M23" s="458"/>
      <c r="N23" s="458"/>
      <c r="O23" s="458"/>
      <c r="P23" s="458"/>
      <c r="Q23" s="458"/>
      <c r="R23" s="458"/>
      <c r="S23" s="458"/>
      <c r="T23" s="459"/>
      <c r="U23" s="460"/>
      <c r="V23" s="461"/>
      <c r="W23" s="461"/>
      <c r="X23" s="461"/>
      <c r="Y23" s="461"/>
      <c r="Z23" s="462"/>
      <c r="AA23" s="112" t="s">
        <v>11</v>
      </c>
      <c r="AB23" s="113"/>
      <c r="AC23" s="456"/>
    </row>
    <row r="24" spans="2:38" ht="15.75" customHeight="1" thickBot="1">
      <c r="B24" s="457"/>
      <c r="C24" s="463" t="s">
        <v>1941</v>
      </c>
      <c r="D24" s="463"/>
      <c r="E24" s="463"/>
      <c r="F24" s="463"/>
      <c r="G24" s="463"/>
      <c r="H24" s="463"/>
      <c r="I24" s="463"/>
      <c r="J24" s="463"/>
      <c r="K24" s="463"/>
      <c r="L24" s="463"/>
      <c r="M24" s="463"/>
      <c r="N24" s="463"/>
      <c r="O24" s="463"/>
      <c r="P24" s="463"/>
      <c r="Q24" s="463"/>
      <c r="R24" s="463"/>
      <c r="S24" s="463"/>
      <c r="T24" s="464"/>
      <c r="U24" s="465">
        <f>N17</f>
        <v>0</v>
      </c>
      <c r="V24" s="466"/>
      <c r="W24" s="466"/>
      <c r="X24" s="466"/>
      <c r="Y24" s="466"/>
      <c r="Z24" s="467"/>
      <c r="AA24" s="114" t="s">
        <v>11</v>
      </c>
      <c r="AB24" s="113"/>
      <c r="AC24" s="456"/>
    </row>
    <row r="25" spans="2:38" ht="23.25" customHeight="1" thickBot="1">
      <c r="B25" s="191"/>
      <c r="C25" s="473" t="s">
        <v>2007</v>
      </c>
      <c r="D25" s="474"/>
      <c r="E25" s="474"/>
      <c r="F25" s="474"/>
      <c r="G25" s="474"/>
      <c r="H25" s="474"/>
      <c r="I25" s="474"/>
      <c r="J25" s="474"/>
      <c r="K25" s="474"/>
      <c r="L25" s="474"/>
      <c r="M25" s="474"/>
      <c r="N25" s="474"/>
      <c r="O25" s="474"/>
      <c r="P25" s="474"/>
      <c r="Q25" s="474"/>
      <c r="R25" s="474"/>
      <c r="S25" s="474"/>
      <c r="T25" s="475"/>
      <c r="U25" s="476"/>
      <c r="V25" s="477"/>
      <c r="W25" s="477"/>
      <c r="X25" s="477"/>
      <c r="Y25" s="477"/>
      <c r="Z25" s="478"/>
      <c r="AA25" s="112" t="s">
        <v>11</v>
      </c>
      <c r="AB25" s="113"/>
      <c r="AC25" s="456"/>
    </row>
    <row r="26" spans="2:38" ht="23.25" customHeight="1" thickBot="1">
      <c r="B26" s="111" t="s">
        <v>1934</v>
      </c>
      <c r="C26" s="468" t="s">
        <v>1935</v>
      </c>
      <c r="D26" s="469"/>
      <c r="E26" s="469"/>
      <c r="F26" s="469"/>
      <c r="G26" s="469"/>
      <c r="H26" s="469"/>
      <c r="I26" s="469"/>
      <c r="J26" s="469"/>
      <c r="K26" s="469"/>
      <c r="L26" s="469"/>
      <c r="M26" s="469"/>
      <c r="N26" s="469"/>
      <c r="O26" s="469"/>
      <c r="P26" s="469"/>
      <c r="Q26" s="469"/>
      <c r="R26" s="469"/>
      <c r="S26" s="469"/>
      <c r="T26" s="469"/>
      <c r="U26" s="470">
        <f>U27-U28-U29</f>
        <v>0</v>
      </c>
      <c r="V26" s="471"/>
      <c r="W26" s="471"/>
      <c r="X26" s="471"/>
      <c r="Y26" s="471"/>
      <c r="Z26" s="472"/>
      <c r="AA26" s="115" t="s">
        <v>11</v>
      </c>
      <c r="AB26" s="113" t="s">
        <v>1932</v>
      </c>
      <c r="AC26" s="455"/>
    </row>
    <row r="27" spans="2:38" ht="15" customHeight="1" thickBot="1">
      <c r="B27" s="508"/>
      <c r="C27" s="459" t="s">
        <v>1936</v>
      </c>
      <c r="D27" s="510"/>
      <c r="E27" s="510"/>
      <c r="F27" s="510"/>
      <c r="G27" s="510"/>
      <c r="H27" s="510"/>
      <c r="I27" s="510"/>
      <c r="J27" s="510"/>
      <c r="K27" s="510"/>
      <c r="L27" s="510"/>
      <c r="M27" s="510"/>
      <c r="N27" s="510"/>
      <c r="O27" s="510"/>
      <c r="P27" s="510"/>
      <c r="Q27" s="510"/>
      <c r="R27" s="510"/>
      <c r="S27" s="510"/>
      <c r="T27" s="511"/>
      <c r="U27" s="476"/>
      <c r="V27" s="477"/>
      <c r="W27" s="477"/>
      <c r="X27" s="477"/>
      <c r="Y27" s="477"/>
      <c r="Z27" s="478"/>
      <c r="AA27" s="112" t="s">
        <v>11</v>
      </c>
      <c r="AB27" s="116"/>
      <c r="AC27" s="116"/>
    </row>
    <row r="28" spans="2:38" ht="16.5" customHeight="1" thickBot="1">
      <c r="B28" s="508"/>
      <c r="C28" s="512" t="s">
        <v>1942</v>
      </c>
      <c r="D28" s="513"/>
      <c r="E28" s="513"/>
      <c r="F28" s="513"/>
      <c r="G28" s="513"/>
      <c r="H28" s="513"/>
      <c r="I28" s="513"/>
      <c r="J28" s="513"/>
      <c r="K28" s="513"/>
      <c r="L28" s="513"/>
      <c r="M28" s="513"/>
      <c r="N28" s="513"/>
      <c r="O28" s="513"/>
      <c r="P28" s="513"/>
      <c r="Q28" s="513"/>
      <c r="R28" s="513"/>
      <c r="S28" s="513"/>
      <c r="T28" s="514"/>
      <c r="U28" s="476"/>
      <c r="V28" s="477"/>
      <c r="W28" s="477"/>
      <c r="X28" s="477"/>
      <c r="Y28" s="477"/>
      <c r="Z28" s="478"/>
      <c r="AA28" s="112" t="s">
        <v>11</v>
      </c>
      <c r="AB28" s="116"/>
      <c r="AC28" s="116"/>
    </row>
    <row r="29" spans="2:38" ht="24" customHeight="1" thickBot="1">
      <c r="B29" s="509"/>
      <c r="C29" s="473" t="s">
        <v>2008</v>
      </c>
      <c r="D29" s="474"/>
      <c r="E29" s="474"/>
      <c r="F29" s="474"/>
      <c r="G29" s="474"/>
      <c r="H29" s="474"/>
      <c r="I29" s="474"/>
      <c r="J29" s="474"/>
      <c r="K29" s="474"/>
      <c r="L29" s="474"/>
      <c r="M29" s="474"/>
      <c r="N29" s="474"/>
      <c r="O29" s="474"/>
      <c r="P29" s="474"/>
      <c r="Q29" s="474"/>
      <c r="R29" s="474"/>
      <c r="S29" s="474"/>
      <c r="T29" s="475"/>
      <c r="U29" s="515"/>
      <c r="V29" s="516"/>
      <c r="W29" s="516"/>
      <c r="X29" s="516"/>
      <c r="Y29" s="516"/>
      <c r="Z29" s="517"/>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83" t="s">
        <v>1977</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0" t="s">
        <v>1925</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20" t="s">
        <v>96</v>
      </c>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46"/>
      <c r="F53" s="447"/>
      <c r="G53" s="119" t="s">
        <v>49</v>
      </c>
      <c r="H53" s="446"/>
      <c r="I53" s="447"/>
      <c r="J53" s="119" t="s">
        <v>50</v>
      </c>
      <c r="K53" s="446"/>
      <c r="L53" s="447"/>
      <c r="M53" s="119" t="s">
        <v>51</v>
      </c>
      <c r="N53" s="118"/>
      <c r="O53" s="448" t="s">
        <v>52</v>
      </c>
      <c r="P53" s="448"/>
      <c r="Q53" s="448"/>
      <c r="R53" s="449"/>
      <c r="S53" s="449"/>
      <c r="T53" s="449"/>
      <c r="U53" s="449"/>
      <c r="V53" s="449"/>
      <c r="W53" s="449"/>
      <c r="X53" s="449"/>
      <c r="Y53" s="449"/>
      <c r="Z53" s="449"/>
      <c r="AA53" s="449"/>
      <c r="AB53" s="449"/>
      <c r="AC53" s="449"/>
      <c r="AD53" s="449"/>
      <c r="AE53" s="449"/>
      <c r="AF53" s="449"/>
      <c r="AG53" s="449"/>
      <c r="AH53" s="449"/>
      <c r="AI53" s="449"/>
      <c r="AJ53" s="120"/>
      <c r="AK53" s="65"/>
    </row>
    <row r="54" spans="2:37">
      <c r="B54" s="62"/>
      <c r="C54" s="121"/>
      <c r="D54" s="119"/>
      <c r="E54" s="119"/>
      <c r="F54" s="119"/>
      <c r="G54" s="119"/>
      <c r="H54" s="119"/>
      <c r="I54" s="119"/>
      <c r="J54" s="119"/>
      <c r="K54" s="119"/>
      <c r="L54" s="119"/>
      <c r="M54" s="119"/>
      <c r="N54" s="119"/>
      <c r="O54" s="450" t="s">
        <v>53</v>
      </c>
      <c r="P54" s="450"/>
      <c r="Q54" s="450"/>
      <c r="R54" s="451" t="s">
        <v>54</v>
      </c>
      <c r="S54" s="451"/>
      <c r="T54" s="452"/>
      <c r="U54" s="452"/>
      <c r="V54" s="452"/>
      <c r="W54" s="452"/>
      <c r="X54" s="452"/>
      <c r="Y54" s="453" t="s">
        <v>55</v>
      </c>
      <c r="Z54" s="453"/>
      <c r="AA54" s="452"/>
      <c r="AB54" s="452"/>
      <c r="AC54" s="452"/>
      <c r="AD54" s="452"/>
      <c r="AE54" s="452"/>
      <c r="AF54" s="452"/>
      <c r="AG54" s="452"/>
      <c r="AH54" s="452"/>
      <c r="AI54" s="452"/>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8" t="s">
        <v>52</v>
      </c>
      <c r="C58" s="288"/>
      <c r="D58" s="288"/>
      <c r="E58" s="286" t="s">
        <v>1902</v>
      </c>
      <c r="F58" s="286"/>
      <c r="G58" s="286"/>
      <c r="H58" s="439" t="str">
        <f>IF('別紙様式7-1（計画書）'!H63="","",'別紙様式7-1（計画書）'!H63)</f>
        <v/>
      </c>
      <c r="I58" s="439"/>
      <c r="J58" s="439"/>
      <c r="K58" s="439"/>
      <c r="L58" s="439"/>
      <c r="M58" s="439"/>
      <c r="N58" s="439"/>
      <c r="O58" s="439"/>
      <c r="P58" s="439"/>
      <c r="Q58" s="439"/>
      <c r="R58" s="288" t="s">
        <v>1903</v>
      </c>
      <c r="S58" s="288"/>
      <c r="T58" s="288"/>
      <c r="U58" s="71" t="s">
        <v>1904</v>
      </c>
      <c r="V58" s="440" t="str">
        <f>IF('別紙様式7-1（計画書）'!V63="","",'別紙様式7-1（計画書）'!V63)</f>
        <v/>
      </c>
      <c r="W58" s="440"/>
      <c r="X58" s="72" t="s">
        <v>1905</v>
      </c>
      <c r="Y58" s="440" t="str">
        <f>IF('別紙様式7-1（計画書）'!Y63="","",'別紙様式7-1（計画書）'!Y63)</f>
        <v/>
      </c>
      <c r="Z58" s="441"/>
      <c r="AG58" s="36"/>
      <c r="AH58" s="36"/>
      <c r="AI58" s="36"/>
    </row>
    <row r="59" spans="2:37">
      <c r="B59" s="288"/>
      <c r="C59" s="288"/>
      <c r="D59" s="288"/>
      <c r="E59" s="236" t="s">
        <v>1906</v>
      </c>
      <c r="F59" s="236"/>
      <c r="G59" s="236"/>
      <c r="H59" s="442" t="str">
        <f>IF('別紙様式7-1（計画書）'!H64="","",'別紙様式7-1（計画書）'!H64)</f>
        <v/>
      </c>
      <c r="I59" s="442"/>
      <c r="J59" s="442"/>
      <c r="K59" s="442"/>
      <c r="L59" s="442"/>
      <c r="M59" s="442"/>
      <c r="N59" s="442"/>
      <c r="O59" s="442"/>
      <c r="P59" s="442"/>
      <c r="Q59" s="442"/>
      <c r="R59" s="288"/>
      <c r="S59" s="288"/>
      <c r="T59" s="288"/>
      <c r="U59" s="443" t="str">
        <f>IF('別紙様式7-1（計画書）'!U64="","",'別紙様式7-1（計画書）'!U64)</f>
        <v/>
      </c>
      <c r="V59" s="444"/>
      <c r="W59" s="444"/>
      <c r="X59" s="444"/>
      <c r="Y59" s="444"/>
      <c r="Z59" s="444"/>
      <c r="AA59" s="444"/>
      <c r="AB59" s="444"/>
      <c r="AC59" s="444"/>
      <c r="AD59" s="444"/>
      <c r="AE59" s="444"/>
      <c r="AF59" s="444"/>
      <c r="AG59" s="444"/>
      <c r="AH59" s="444"/>
      <c r="AI59" s="444"/>
      <c r="AJ59" s="444"/>
      <c r="AK59" s="445"/>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8" t="s">
        <v>1907</v>
      </c>
      <c r="C61" s="288"/>
      <c r="D61" s="288"/>
      <c r="E61" s="288" t="s">
        <v>54</v>
      </c>
      <c r="F61" s="288"/>
      <c r="G61" s="288"/>
      <c r="H61" s="437" t="str">
        <f>IF('別紙様式7-1（計画書）'!H66="","",'別紙様式7-1（計画書）'!H66)</f>
        <v/>
      </c>
      <c r="I61" s="437"/>
      <c r="J61" s="437"/>
      <c r="K61" s="437"/>
      <c r="L61" s="437"/>
      <c r="M61" s="437"/>
      <c r="N61" s="437"/>
      <c r="O61" s="288" t="s">
        <v>1908</v>
      </c>
      <c r="P61" s="288"/>
      <c r="Q61" s="288"/>
      <c r="R61" s="286" t="s">
        <v>1902</v>
      </c>
      <c r="S61" s="286"/>
      <c r="T61" s="286"/>
      <c r="U61" s="438" t="str">
        <f>IF('別紙様式7-1（計画書）'!U66="","",'別紙様式7-1（計画書）'!U66)</f>
        <v/>
      </c>
      <c r="V61" s="438"/>
      <c r="W61" s="438"/>
      <c r="X61" s="438"/>
      <c r="Y61" s="438"/>
      <c r="Z61" s="438"/>
      <c r="AA61" s="438"/>
      <c r="AB61" s="238" t="s">
        <v>1909</v>
      </c>
      <c r="AC61" s="239"/>
      <c r="AD61" s="239"/>
      <c r="AE61" s="240"/>
      <c r="AF61" s="435" t="str">
        <f>IF('別紙様式7-1（計画書）'!AF66="","",'別紙様式7-1（計画書）'!AF66)</f>
        <v/>
      </c>
      <c r="AG61" s="435"/>
      <c r="AH61" s="435"/>
      <c r="AI61" s="435"/>
      <c r="AJ61" s="435"/>
      <c r="AK61" s="435"/>
    </row>
    <row r="62" spans="2:37">
      <c r="B62" s="288"/>
      <c r="C62" s="288"/>
      <c r="D62" s="288"/>
      <c r="E62" s="288" t="s">
        <v>55</v>
      </c>
      <c r="F62" s="288"/>
      <c r="G62" s="288"/>
      <c r="H62" s="435" t="str">
        <f>IF('別紙様式7-1（計画書）'!H67="","",'別紙様式7-1（計画書）'!H67)</f>
        <v/>
      </c>
      <c r="I62" s="435"/>
      <c r="J62" s="435"/>
      <c r="K62" s="435"/>
      <c r="L62" s="435"/>
      <c r="M62" s="435"/>
      <c r="N62" s="435"/>
      <c r="O62" s="288"/>
      <c r="P62" s="288"/>
      <c r="Q62" s="288"/>
      <c r="R62" s="236" t="s">
        <v>55</v>
      </c>
      <c r="S62" s="236"/>
      <c r="T62" s="236"/>
      <c r="U62" s="436" t="str">
        <f>IF('別紙様式7-1（計画書）'!U67="","",'別紙様式7-1（計画書）'!U67)</f>
        <v/>
      </c>
      <c r="V62" s="436"/>
      <c r="W62" s="436"/>
      <c r="X62" s="436"/>
      <c r="Y62" s="436"/>
      <c r="Z62" s="436"/>
      <c r="AA62" s="436"/>
      <c r="AB62" s="238" t="s">
        <v>1910</v>
      </c>
      <c r="AC62" s="239"/>
      <c r="AD62" s="239"/>
      <c r="AE62" s="240"/>
      <c r="AF62" s="437" t="str">
        <f>IF('別紙様式7-1（計画書）'!AF67="","",'別紙様式7-1（計画書）'!AF67)</f>
        <v/>
      </c>
      <c r="AG62" s="437"/>
      <c r="AH62" s="437"/>
      <c r="AI62" s="437"/>
      <c r="AJ62" s="437"/>
      <c r="AK62" s="437"/>
    </row>
    <row r="64" spans="2:37" ht="33" customHeight="1" thickBot="1">
      <c r="B64" s="283" t="s">
        <v>2006</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row>
    <row r="65" spans="2:39" ht="13.8" thickBot="1">
      <c r="B65" s="524" t="s">
        <v>17</v>
      </c>
      <c r="C65" s="525"/>
      <c r="D65" s="525"/>
      <c r="E65" s="526"/>
      <c r="F65" s="432" t="s">
        <v>18</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77" t="str">
        <f>IFERROR(IF(COUNTIF(AM66:AM89,TRUE)&gt;=1,"○","×"),"")</f>
        <v>×</v>
      </c>
    </row>
    <row r="66" spans="2:39" ht="13.5" customHeight="1">
      <c r="B66" s="218" t="s">
        <v>19</v>
      </c>
      <c r="C66" s="219"/>
      <c r="D66" s="219"/>
      <c r="E66" s="521"/>
      <c r="F66" s="78"/>
      <c r="G66" s="224" t="s">
        <v>20</v>
      </c>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5"/>
      <c r="AM66" s="108" t="b">
        <v>0</v>
      </c>
    </row>
    <row r="67" spans="2:39" ht="13.5" customHeight="1">
      <c r="B67" s="220"/>
      <c r="C67" s="221"/>
      <c r="D67" s="221"/>
      <c r="E67" s="522"/>
      <c r="F67" s="79"/>
      <c r="G67" s="231" t="s">
        <v>21</v>
      </c>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80"/>
      <c r="AM67" s="108" t="b">
        <v>0</v>
      </c>
    </row>
    <row r="68" spans="2:39" ht="21" customHeight="1">
      <c r="B68" s="220"/>
      <c r="C68" s="221"/>
      <c r="D68" s="221"/>
      <c r="E68" s="522"/>
      <c r="F68" s="79"/>
      <c r="G68" s="231" t="s">
        <v>22</v>
      </c>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80"/>
      <c r="AM68" s="108" t="b">
        <v>0</v>
      </c>
    </row>
    <row r="69" spans="2:39" ht="13.5" customHeight="1">
      <c r="B69" s="222"/>
      <c r="C69" s="223"/>
      <c r="D69" s="223"/>
      <c r="E69" s="523"/>
      <c r="F69" s="81"/>
      <c r="G69" s="233" t="s">
        <v>23</v>
      </c>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82"/>
      <c r="AM69" s="108" t="b">
        <v>0</v>
      </c>
    </row>
    <row r="70" spans="2:39" ht="32.25" customHeight="1">
      <c r="B70" s="218" t="s">
        <v>24</v>
      </c>
      <c r="C70" s="219"/>
      <c r="D70" s="219"/>
      <c r="E70" s="521"/>
      <c r="F70" s="83"/>
      <c r="G70" s="230" t="s">
        <v>25</v>
      </c>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84"/>
      <c r="AM70" s="108" t="b">
        <v>0</v>
      </c>
    </row>
    <row r="71" spans="2:39" ht="13.5" customHeight="1">
      <c r="B71" s="220"/>
      <c r="C71" s="221"/>
      <c r="D71" s="221"/>
      <c r="E71" s="522"/>
      <c r="F71" s="79"/>
      <c r="G71" s="231" t="s">
        <v>26</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85"/>
      <c r="AM71" s="108" t="b">
        <v>0</v>
      </c>
    </row>
    <row r="72" spans="2:39" ht="13.5" customHeight="1">
      <c r="B72" s="220"/>
      <c r="C72" s="221"/>
      <c r="D72" s="221"/>
      <c r="E72" s="522"/>
      <c r="F72" s="79"/>
      <c r="G72" s="231" t="s">
        <v>27</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08" t="b">
        <v>0</v>
      </c>
    </row>
    <row r="73" spans="2:39" ht="13.5" customHeight="1">
      <c r="B73" s="222"/>
      <c r="C73" s="223"/>
      <c r="D73" s="223"/>
      <c r="E73" s="523"/>
      <c r="F73" s="86"/>
      <c r="G73" s="232" t="s">
        <v>28</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29"/>
      <c r="AM73" s="108" t="b">
        <v>0</v>
      </c>
    </row>
    <row r="74" spans="2:39" ht="13.5" customHeight="1">
      <c r="B74" s="218" t="s">
        <v>29</v>
      </c>
      <c r="C74" s="219"/>
      <c r="D74" s="219"/>
      <c r="E74" s="521"/>
      <c r="F74" s="87"/>
      <c r="G74" s="230" t="s">
        <v>30</v>
      </c>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85"/>
      <c r="AM74" s="108" t="b">
        <v>0</v>
      </c>
    </row>
    <row r="75" spans="2:39" ht="26.25" customHeight="1">
      <c r="B75" s="220"/>
      <c r="C75" s="221"/>
      <c r="D75" s="221"/>
      <c r="E75" s="522"/>
      <c r="F75" s="79"/>
      <c r="G75" s="231" t="s">
        <v>31</v>
      </c>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80"/>
      <c r="AM75" s="108" t="b">
        <v>0</v>
      </c>
    </row>
    <row r="76" spans="2:39" ht="13.5" customHeight="1">
      <c r="B76" s="220"/>
      <c r="C76" s="221"/>
      <c r="D76" s="221"/>
      <c r="E76" s="522"/>
      <c r="F76" s="79"/>
      <c r="G76" s="231" t="s">
        <v>32</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0"/>
      <c r="AM76" s="108" t="b">
        <v>0</v>
      </c>
    </row>
    <row r="77" spans="2:39" ht="14.25" customHeight="1">
      <c r="B77" s="222"/>
      <c r="C77" s="223"/>
      <c r="D77" s="223"/>
      <c r="E77" s="523"/>
      <c r="F77" s="81"/>
      <c r="G77" s="228" t="s">
        <v>33</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88"/>
      <c r="AM77" s="108" t="b">
        <v>0</v>
      </c>
    </row>
    <row r="78" spans="2:39" ht="24.75" customHeight="1">
      <c r="B78" s="218" t="s">
        <v>34</v>
      </c>
      <c r="C78" s="219"/>
      <c r="D78" s="219"/>
      <c r="E78" s="521"/>
      <c r="F78" s="83"/>
      <c r="G78" s="226" t="s">
        <v>35</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85"/>
      <c r="AM78" s="108" t="b">
        <v>0</v>
      </c>
    </row>
    <row r="79" spans="2:39" ht="27" customHeight="1">
      <c r="B79" s="220"/>
      <c r="C79" s="221"/>
      <c r="D79" s="221"/>
      <c r="E79" s="522"/>
      <c r="F79" s="79"/>
      <c r="G79" s="227" t="s">
        <v>36</v>
      </c>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85"/>
      <c r="AM79" s="108" t="b">
        <v>0</v>
      </c>
    </row>
    <row r="80" spans="2:39" ht="13.5" customHeight="1">
      <c r="B80" s="220"/>
      <c r="C80" s="221"/>
      <c r="D80" s="221"/>
      <c r="E80" s="522"/>
      <c r="F80" s="79"/>
      <c r="G80" s="227" t="s">
        <v>37</v>
      </c>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89"/>
      <c r="AM80" s="108" t="b">
        <v>0</v>
      </c>
    </row>
    <row r="81" spans="2:39" ht="13.5" customHeight="1">
      <c r="B81" s="222"/>
      <c r="C81" s="223"/>
      <c r="D81" s="223"/>
      <c r="E81" s="523"/>
      <c r="F81" s="86"/>
      <c r="G81" s="228" t="s">
        <v>38</v>
      </c>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9"/>
      <c r="AM81" s="108" t="b">
        <v>0</v>
      </c>
    </row>
    <row r="82" spans="2:39" ht="21.75" customHeight="1">
      <c r="B82" s="218" t="s">
        <v>39</v>
      </c>
      <c r="C82" s="219"/>
      <c r="D82" s="219"/>
      <c r="E82" s="521"/>
      <c r="F82" s="87"/>
      <c r="G82" s="277" t="s">
        <v>40</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85"/>
      <c r="AM82" s="108" t="b">
        <v>0</v>
      </c>
    </row>
    <row r="83" spans="2:39" ht="24" customHeight="1">
      <c r="B83" s="220"/>
      <c r="C83" s="221"/>
      <c r="D83" s="221"/>
      <c r="E83" s="522"/>
      <c r="F83" s="79"/>
      <c r="G83" s="227" t="s">
        <v>41</v>
      </c>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80"/>
      <c r="AM83" s="108" t="b">
        <v>0</v>
      </c>
    </row>
    <row r="84" spans="2:39" ht="23.25" customHeight="1">
      <c r="B84" s="220"/>
      <c r="C84" s="221"/>
      <c r="D84" s="221"/>
      <c r="E84" s="522"/>
      <c r="F84" s="79"/>
      <c r="G84" s="227" t="s">
        <v>42</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0"/>
      <c r="AM84" s="108" t="b">
        <v>0</v>
      </c>
    </row>
    <row r="85" spans="2:39" ht="13.5" customHeight="1">
      <c r="B85" s="222"/>
      <c r="C85" s="223"/>
      <c r="D85" s="223"/>
      <c r="E85" s="523"/>
      <c r="F85" s="86"/>
      <c r="G85" s="228" t="s">
        <v>43</v>
      </c>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88"/>
      <c r="AM85" s="108" t="b">
        <v>0</v>
      </c>
    </row>
    <row r="86" spans="2:39" ht="23.25" customHeight="1">
      <c r="B86" s="218" t="s">
        <v>44</v>
      </c>
      <c r="C86" s="219"/>
      <c r="D86" s="219"/>
      <c r="E86" s="521"/>
      <c r="F86" s="87"/>
      <c r="G86" s="277" t="s">
        <v>45</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08" t="b">
        <v>0</v>
      </c>
    </row>
    <row r="87" spans="2:39" ht="13.5" customHeight="1">
      <c r="B87" s="220"/>
      <c r="C87" s="221"/>
      <c r="D87" s="221"/>
      <c r="E87" s="522"/>
      <c r="F87" s="79"/>
      <c r="G87" s="227" t="s">
        <v>46</v>
      </c>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80"/>
      <c r="AM87" s="108" t="b">
        <v>0</v>
      </c>
    </row>
    <row r="88" spans="2:39" ht="13.5" customHeight="1">
      <c r="B88" s="220"/>
      <c r="C88" s="221"/>
      <c r="D88" s="221"/>
      <c r="E88" s="522"/>
      <c r="F88" s="79"/>
      <c r="G88" s="227" t="s">
        <v>47</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08" t="b">
        <v>0</v>
      </c>
    </row>
    <row r="89" spans="2:39" ht="14.25" customHeight="1" thickBot="1">
      <c r="B89" s="222"/>
      <c r="C89" s="223"/>
      <c r="D89" s="223"/>
      <c r="E89" s="523"/>
      <c r="F89" s="90"/>
      <c r="G89" s="279" t="s">
        <v>48</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39370078740157483" right="0.39370078740157483" top="0.6692913385826772" bottom="3.937007874015748E-2" header="0.31496062992125984" footer="0.3543307086614173"/>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1" t="s">
        <v>65</v>
      </c>
      <c r="E4" s="532"/>
      <c r="F4" s="7" t="s">
        <v>66</v>
      </c>
      <c r="G4" s="9" t="s">
        <v>67</v>
      </c>
      <c r="H4" s="9" t="s">
        <v>68</v>
      </c>
      <c r="I4" s="9" t="s">
        <v>69</v>
      </c>
    </row>
    <row r="5" spans="1:9" ht="118.5" customHeight="1">
      <c r="A5" s="8" t="s">
        <v>70</v>
      </c>
      <c r="B5" s="21" t="s">
        <v>71</v>
      </c>
      <c r="C5" s="22" t="s">
        <v>72</v>
      </c>
      <c r="D5" s="533" t="s">
        <v>1944</v>
      </c>
      <c r="E5" s="534"/>
      <c r="F5" s="22" t="s">
        <v>1945</v>
      </c>
      <c r="G5" s="22" t="s">
        <v>73</v>
      </c>
      <c r="H5" s="22" t="s">
        <v>1946</v>
      </c>
      <c r="I5" s="22" t="s">
        <v>1947</v>
      </c>
    </row>
    <row r="6" spans="1:9" ht="135.75" customHeight="1">
      <c r="A6" s="8" t="s">
        <v>70</v>
      </c>
      <c r="B6" s="21" t="s">
        <v>74</v>
      </c>
      <c r="C6" s="22" t="s">
        <v>1948</v>
      </c>
      <c r="D6" s="533" t="s">
        <v>1949</v>
      </c>
      <c r="E6" s="534"/>
      <c r="F6" s="22" t="s">
        <v>1950</v>
      </c>
      <c r="G6" s="22" t="s">
        <v>75</v>
      </c>
      <c r="H6" s="22" t="s">
        <v>1951</v>
      </c>
      <c r="I6" s="22" t="s">
        <v>1947</v>
      </c>
    </row>
    <row r="7" spans="1:9" ht="175.5" customHeight="1">
      <c r="A7" s="8" t="s">
        <v>76</v>
      </c>
      <c r="B7" s="21" t="s">
        <v>77</v>
      </c>
      <c r="C7" s="22" t="s">
        <v>1952</v>
      </c>
      <c r="D7" s="533" t="s">
        <v>1953</v>
      </c>
      <c r="E7" s="534"/>
      <c r="F7" s="22" t="s">
        <v>1954</v>
      </c>
      <c r="G7" s="22" t="s">
        <v>78</v>
      </c>
      <c r="H7" s="22" t="s">
        <v>1955</v>
      </c>
      <c r="I7" s="22" t="s">
        <v>1956</v>
      </c>
    </row>
    <row r="8" spans="1:9" ht="155.25" customHeight="1">
      <c r="A8" s="8" t="s">
        <v>79</v>
      </c>
      <c r="B8" s="20"/>
      <c r="C8" s="22" t="s">
        <v>1957</v>
      </c>
      <c r="D8" s="533" t="s">
        <v>1958</v>
      </c>
      <c r="E8" s="534"/>
      <c r="F8" s="22" t="s">
        <v>1959</v>
      </c>
      <c r="G8" s="22" t="s">
        <v>80</v>
      </c>
      <c r="H8" s="22" t="s">
        <v>1960</v>
      </c>
      <c r="I8" s="22" t="s">
        <v>1961</v>
      </c>
    </row>
    <row r="9" spans="1:9" ht="150.75" customHeight="1">
      <c r="A9" s="8" t="s">
        <v>81</v>
      </c>
      <c r="B9" s="20"/>
      <c r="C9" s="22" t="s">
        <v>82</v>
      </c>
      <c r="D9" s="533" t="s">
        <v>1962</v>
      </c>
      <c r="E9" s="534"/>
      <c r="F9" s="22" t="s">
        <v>1963</v>
      </c>
      <c r="G9" s="22" t="s">
        <v>83</v>
      </c>
      <c r="H9" s="22" t="s">
        <v>1964</v>
      </c>
      <c r="I9" s="22" t="s">
        <v>1965</v>
      </c>
    </row>
    <row r="10" spans="1:9" ht="78" customHeight="1">
      <c r="A10" s="527" t="s">
        <v>2004</v>
      </c>
      <c r="B10" s="527"/>
      <c r="C10" s="527"/>
      <c r="D10" s="527"/>
      <c r="E10" s="527"/>
      <c r="F10" s="527"/>
      <c r="G10" s="527"/>
      <c r="H10" s="527"/>
      <c r="I10" s="527"/>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6" t="s">
        <v>1992</v>
      </c>
      <c r="B17" s="537"/>
      <c r="C17" s="16" t="s">
        <v>64</v>
      </c>
      <c r="D17" s="17" t="s">
        <v>2003</v>
      </c>
      <c r="E17" s="17" t="s">
        <v>1994</v>
      </c>
      <c r="F17" s="17" t="s">
        <v>1993</v>
      </c>
      <c r="G17" s="11"/>
      <c r="H17" s="11"/>
      <c r="I17" s="11"/>
    </row>
    <row r="18" spans="1:9" ht="115.5" customHeight="1">
      <c r="A18" s="538" t="s">
        <v>1995</v>
      </c>
      <c r="B18" s="537"/>
      <c r="C18" s="18" t="s">
        <v>1952</v>
      </c>
      <c r="D18" s="18" t="s">
        <v>1955</v>
      </c>
      <c r="E18" s="18" t="s">
        <v>1998</v>
      </c>
      <c r="F18" s="18" t="s">
        <v>1999</v>
      </c>
      <c r="G18" s="11"/>
      <c r="H18" s="11"/>
      <c r="I18" s="11"/>
    </row>
    <row r="19" spans="1:9" ht="93" customHeight="1">
      <c r="A19" s="538" t="s">
        <v>1996</v>
      </c>
      <c r="B19" s="537"/>
      <c r="C19" s="18" t="s">
        <v>1957</v>
      </c>
      <c r="D19" s="18" t="s">
        <v>1960</v>
      </c>
      <c r="E19" s="18" t="s">
        <v>2000</v>
      </c>
      <c r="F19" s="19" t="s">
        <v>2002</v>
      </c>
      <c r="G19" s="4"/>
      <c r="H19" s="4"/>
      <c r="I19" s="4"/>
    </row>
    <row r="20" spans="1:9" ht="95.25" customHeight="1">
      <c r="A20" s="538" t="s">
        <v>1997</v>
      </c>
      <c r="B20" s="537"/>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35" t="s">
        <v>2004</v>
      </c>
      <c r="B22" s="535"/>
      <c r="C22" s="535"/>
      <c r="D22" s="535"/>
      <c r="E22" s="535"/>
      <c r="F22" s="535"/>
      <c r="G22" s="535"/>
      <c r="H22" s="535"/>
      <c r="I22" s="535"/>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2025-06-04T09:48:40Z</cp:lastPrinted>
  <dcterms:created xsi:type="dcterms:W3CDTF">2015-06-05T18:19:34Z</dcterms:created>
  <dcterms:modified xsi:type="dcterms:W3CDTF">2025-06-04T09:48:45Z</dcterms:modified>
</cp:coreProperties>
</file>