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3_経理係\01共通（経理係）\01照会・調査\R7照会・依頼等\97 未【2.6〆】公営企業における経営比較分析表（令和6年度決算）\2.回答\水道・簡水\"/>
    </mc:Choice>
  </mc:AlternateContent>
  <xr:revisionPtr revIDLastSave="0" documentId="13_ncr:1_{69B00347-5563-42E5-96C4-436173EBACBE}" xr6:coauthVersionLast="47" xr6:coauthVersionMax="47" xr10:uidLastSave="{00000000-0000-0000-0000-000000000000}"/>
  <workbookProtection workbookAlgorithmName="SHA-512" workbookHashValue="cny865jWvyAcj7OnB71GNxCeh/22zfiX654Xc+0YYZaB5Yek5UecQAS5zoBU+SCSwzvVHTuSQXqGFqPTwiHC3Q==" workbookSaltValue="1zhIh1h4lPLfYZsU69O2m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E85" i="4"/>
  <c r="BB10" i="4"/>
  <c r="AT10" i="4"/>
  <c r="AL10" i="4"/>
  <c r="I10" i="4"/>
  <c r="B10" i="4"/>
  <c r="BB8" i="4"/>
  <c r="AT8" i="4"/>
  <c r="AL8" i="4"/>
  <c r="AD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<sst xmlns="http://schemas.openxmlformats.org/spreadsheetml/2006/main" count="228" uniqueCount="112">
  <si>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</si>
  <si>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</si>
  <si>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</si>
  <si>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</si>
  <si>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</si>
  <si>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</si>
  <si>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</si>
  <si>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</si>
  <si>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</si>
  <si>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</si>
  <si>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</si>
  <si>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</si>
  <si>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</si>
  <si>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</si>
  <si>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</si>
  <si>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</si>
  <si>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</si>
  <si>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</si>
  <si>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</si>
  <si>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</si>
  <si>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</si>
  <si>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</si>
  <si>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</si>
  <si>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</si>
  <si>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</si>
  <si>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</si>
  <si>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</si>
  <si>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</si>
  <si>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</si>
  <si>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</si>
  <si>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</si>
  <si>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</si>
  <si>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</si>
  <si>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</si>
  <si>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</si>
  <si>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</si>
  <si>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</si>
  <si>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</si>
  <si>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</si>
  <si>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</si>
  <si>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</si>
  <si>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</si>
  <si>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</si>
  <si>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</si>
  <si>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</si>
  <si>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</si>
  <si>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</si>
  <si>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</si>
  <si>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</si>
  <si>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</si>
  <si>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</si>
  <si>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</si>
  <si>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</si>
  <si>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</si>
  <si>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</si>
  <si>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</si>
  <si>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</si>
  <si>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</si>
  <si>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</si>
  <si>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</si>
  <si>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</si>
  <si>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</si>
  <si>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</si>
  <si>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</si>
  <si>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</si>
  <si>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</si>
  <si>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</si>
  <si>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</si>
  <si>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</si>
  <si>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</si>
  <si>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</si>
  <si>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</si>
  <si>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</si>
  <si>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</si>
  <si>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</si>
  <si>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</si>
  <si>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</si>
  <si>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</si>
  <si>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</si>
  <si>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</si>
  <si>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</si>
  <si>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</si>
  <si>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</si>
  <si>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</si>
  <si>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</si>
  <si>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</si>
  <si>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</si>
  <si>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</si>
  <si>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</si>
  <si>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</si>
  <si>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</si>
  <si>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</si>
  <si>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</si>
  <si>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甲府市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</si>
  <si>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</si>
  <si>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</si>
  <si>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</si>
  <si>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</si>
  <si>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</si>
  <si>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</si>
  <si>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</si>
  <si>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</si>
  <si>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</si>
  <si>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</si>
  <si>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</si>
  <si>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</si>
  <si>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</si>
  <si>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</si>
  <si>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</si>
  <si>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有形固定資産減価償却率は前年度に比べて上昇しており、類似団体の平均値を上回っている。
管路経年化率は、前年度に比べて上昇しており、類似団体の平均値を大きく上回っている。
管路更新率は、低い状態にあるが、財政状況を考慮するなかで、適正な規模での更新が必要である。</t>
    <phoneticPr fontId="4"/>
  </si>
  <si>
    <t>経常収支比率は、前年度と比較して上昇しているが100％をわずかに下回っていることから、給水収益等により維持管理費や支払利息等の費用を賄えておらず、厳しい経営状況となっている。
累積欠損金比率は、前年度と比較して上昇しており、複数年度にわたって損失が累積した状況にある。
流動比率は、前年度と比較して下降しているが、100％を上回っていることから、短期的な債務に対する支払能力は確保できている。
企業債残高対給水収益は、前年度と比較して下降しているが、類似団体の平均値を大きく上回っている。施設更新の財源を企業債で賄っており、事業に対する給水収益が微小であることが要因である。
料金回収率は、前年度と比較して下降しており、100％を大きく下回っている。料金収入のみでは費用を賄えておらず、一般会計からの繰入金に頼る運営状況であり、長期的な財政計画のもと、経営の健全化が当面の課題である。
給水原価は、前年度と比較して上昇しており、類似団体の平均値を上回っている。今後も経営の効率化に努めていく。
施設利用率は、前年度と比較して下降しているが、類似団体の平均値を上回っている。引き続き施設規模の適正化や計画的な施設更新を行っていく。
有収率は、前年度と比較して下降しており、類似団体の平均値を下回っている。</t>
    <rPh sb="145" eb="147">
      <t>ヒカク</t>
    </rPh>
    <rPh sb="149" eb="151">
      <t>カコウ</t>
    </rPh>
    <rPh sb="299" eb="301">
      <t>ヒカク</t>
    </rPh>
    <rPh sb="303" eb="305">
      <t>カコウ</t>
    </rPh>
    <rPh sb="315" eb="316">
      <t>オオ</t>
    </rPh>
    <rPh sb="318" eb="320">
      <t>シタマワ</t>
    </rPh>
    <rPh sb="407" eb="409">
      <t>ジョウショウ</t>
    </rPh>
    <rPh sb="423" eb="424">
      <t>ウエ</t>
    </rPh>
    <phoneticPr fontId="4"/>
  </si>
  <si>
    <t>本市の簡易水道等事業を取り巻く経営状況は大変厳しく、料金収入のみでは費用を賄えておらず、一般会計からの繰入金に頼る経営状況である。
今後は、過疎化に伴う料金収入の減少と、老朽施設への更新投資の増加により益々厳しさを増していくことが想定されるなかで、経常収支比率等の改善や累積欠損金比率の解消に向け、「甲府市簡易水道等事業経営戦略」に基づき、中・長期的視点に立った計画的な経営に取り組み、効率化及び健全化に努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</si>
</sst>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DC-4F14-A263-36FD97881D6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F7DC-4F14-A263-36FD97881D6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86.14</c:v>
                </c:pt>
                <c:pt idx="1">
                  <c:v>81.5</c:v>
                </c:pt>
                <c:pt idx="2">
                  <c:v>80.180000000000007</c:v>
                </c:pt>
                <c:pt idx="3">
                  <c:v>78.44</c:v>
                </c:pt>
                <c:pt idx="4">
                  <c:v>77.180000000000007</c:v>
                </c:pt>
              </c:numCache>
            </c:numRef>
          </c:val>
          <c:extLst>
            <c:ext xmlns:c16="http://schemas.microsoft.com/office/drawing/2014/chart" uri="{C3380CC4-5D6E-409C-BE32-E72D297353CC}">
              <c16:uniqueId val="{00000000-8C89-4EC2-AF3E-E5B14DBF6CD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8C89-4EC2-AF3E-E5B14DBF6CD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48.23</c:v>
                </c:pt>
                <c:pt idx="1">
                  <c:v>45.65</c:v>
                </c:pt>
                <c:pt idx="2">
                  <c:v>47.46</c:v>
                </c:pt>
                <c:pt idx="3">
                  <c:v>47.1</c:v>
                </c:pt>
                <c:pt idx="4">
                  <c:v>43.82</c:v>
                </c:pt>
              </c:numCache>
            </c:numRef>
          </c:val>
          <c:extLst>
            <c:ext xmlns:c16="http://schemas.microsoft.com/office/drawing/2014/chart" uri="{C3380CC4-5D6E-409C-BE32-E72D297353CC}">
              <c16:uniqueId val="{00000000-7224-493E-952B-D28ECF204B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7224-493E-952B-D28ECF204B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89.98</c:v>
                </c:pt>
                <c:pt idx="1">
                  <c:v>102.74</c:v>
                </c:pt>
                <c:pt idx="2">
                  <c:v>92.56</c:v>
                </c:pt>
                <c:pt idx="3">
                  <c:v>97.74</c:v>
                </c:pt>
                <c:pt idx="4">
                  <c:v>99.37</c:v>
                </c:pt>
              </c:numCache>
            </c:numRef>
          </c:val>
          <c:extLst>
            <c:ext xmlns:c16="http://schemas.microsoft.com/office/drawing/2014/chart" uri="{C3380CC4-5D6E-409C-BE32-E72D297353CC}">
              <c16:uniqueId val="{00000000-2634-4D74-9050-DBFFB813C8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2634-4D74-9050-DBFFB813C8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10.49</c:v>
                </c:pt>
                <c:pt idx="1">
                  <c:v>19.72</c:v>
                </c:pt>
                <c:pt idx="2">
                  <c:v>27.13</c:v>
                </c:pt>
                <c:pt idx="3">
                  <c:v>33.950000000000003</c:v>
                </c:pt>
                <c:pt idx="4">
                  <c:v>39.14</c:v>
                </c:pt>
              </c:numCache>
            </c:numRef>
          </c:val>
          <c:extLst>
            <c:ext xmlns:c16="http://schemas.microsoft.com/office/drawing/2014/chart" uri="{C3380CC4-5D6E-409C-BE32-E72D297353CC}">
              <c16:uniqueId val="{00000000-E93A-4A21-AF43-66925E6369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E93A-4A21-AF43-66925E6369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6.68</c:v>
                </c:pt>
                <c:pt idx="1">
                  <c:v>36.96</c:v>
                </c:pt>
                <c:pt idx="2">
                  <c:v>36.96</c:v>
                </c:pt>
                <c:pt idx="3">
                  <c:v>39.18</c:v>
                </c:pt>
                <c:pt idx="4">
                  <c:v>45.45</c:v>
                </c:pt>
              </c:numCache>
            </c:numRef>
          </c:val>
          <c:extLst>
            <c:ext xmlns:c16="http://schemas.microsoft.com/office/drawing/2014/chart" uri="{C3380CC4-5D6E-409C-BE32-E72D297353CC}">
              <c16:uniqueId val="{00000000-2BA4-4693-A1FF-1729F3CA4DA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2BA4-4693-A1FF-1729F3CA4DA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280.49</c:v>
                </c:pt>
                <c:pt idx="1">
                  <c:v>227.45</c:v>
                </c:pt>
                <c:pt idx="2">
                  <c:v>356.35</c:v>
                </c:pt>
                <c:pt idx="3">
                  <c:v>426.15</c:v>
                </c:pt>
                <c:pt idx="4">
                  <c:v>444.96</c:v>
                </c:pt>
              </c:numCache>
            </c:numRef>
          </c:val>
          <c:extLst>
            <c:ext xmlns:c16="http://schemas.microsoft.com/office/drawing/2014/chart" uri="{C3380CC4-5D6E-409C-BE32-E72D297353CC}">
              <c16:uniqueId val="{00000000-8B46-48FD-A1B5-7E603673D5F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8B46-48FD-A1B5-7E603673D5F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87.87</c:v>
                </c:pt>
                <c:pt idx="1">
                  <c:v>126.34</c:v>
                </c:pt>
                <c:pt idx="2">
                  <c:v>153.38</c:v>
                </c:pt>
                <c:pt idx="3">
                  <c:v>153.93</c:v>
                </c:pt>
                <c:pt idx="4">
                  <c:v>152.59</c:v>
                </c:pt>
              </c:numCache>
            </c:numRef>
          </c:val>
          <c:extLst>
            <c:ext xmlns:c16="http://schemas.microsoft.com/office/drawing/2014/chart" uri="{C3380CC4-5D6E-409C-BE32-E72D297353CC}">
              <c16:uniqueId val="{00000000-1217-4232-8A38-54A35DAFA4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1217-4232-8A38-54A35DAFA4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4220.9799999999996</c:v>
                </c:pt>
                <c:pt idx="1">
                  <c:v>4074.34</c:v>
                </c:pt>
                <c:pt idx="2">
                  <c:v>3849.67</c:v>
                </c:pt>
                <c:pt idx="3">
                  <c:v>3646.18</c:v>
                </c:pt>
                <c:pt idx="4">
                  <c:v>3528.18</c:v>
                </c:pt>
              </c:numCache>
            </c:numRef>
          </c:val>
          <c:extLst>
            <c:ext xmlns:c16="http://schemas.microsoft.com/office/drawing/2014/chart" uri="{C3380CC4-5D6E-409C-BE32-E72D297353CC}">
              <c16:uniqueId val="{00000000-7A9D-4751-9E18-12F8968DF7D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7A9D-4751-9E18-12F8968DF7D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5.12</c:v>
                </c:pt>
                <c:pt idx="1">
                  <c:v>5.87</c:v>
                </c:pt>
                <c:pt idx="2">
                  <c:v>5.35</c:v>
                </c:pt>
                <c:pt idx="3">
                  <c:v>5.52</c:v>
                </c:pt>
                <c:pt idx="4">
                  <c:v>5.41</c:v>
                </c:pt>
              </c:numCache>
            </c:numRef>
          </c:val>
          <c:extLst>
            <c:ext xmlns:c16="http://schemas.microsoft.com/office/drawing/2014/chart" uri="{C3380CC4-5D6E-409C-BE32-E72D297353CC}">
              <c16:uniqueId val="{00000000-F931-4304-BCCD-F7280DE2726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F931-4304-BCCD-F7280DE2726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362.67</c:v>
                </c:pt>
                <c:pt idx="1">
                  <c:v>350.28</c:v>
                </c:pt>
                <c:pt idx="2">
                  <c:v>371.87</c:v>
                </c:pt>
                <c:pt idx="3">
                  <c:v>365.37</c:v>
                </c:pt>
                <c:pt idx="4">
                  <c:v>404.03</c:v>
                </c:pt>
              </c:numCache>
            </c:numRef>
          </c:val>
          <c:extLst>
            <c:ext xmlns:c16="http://schemas.microsoft.com/office/drawing/2014/chart" uri="{C3380CC4-5D6E-409C-BE32-E72D297353CC}">
              <c16:uniqueId val="{00000000-79EE-4E89-A621-52E4813515E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79EE-4E89-A621-52E4813515E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66"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山梨県　甲府市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183850</v>
      </c>
      <c r="AM8" s="44"/>
      <c r="AN8" s="44"/>
      <c r="AO8" s="44"/>
      <c r="AP8" s="44"/>
      <c r="AQ8" s="44"/>
      <c r="AR8" s="44"/>
      <c r="AS8" s="44"/>
      <c r="AT8" s="45">
        <f>データ!$S$6</f>
        <v>212.47</v>
      </c>
      <c r="AU8" s="46"/>
      <c r="AV8" s="46"/>
      <c r="AW8" s="46"/>
      <c r="AX8" s="46"/>
      <c r="AY8" s="46"/>
      <c r="AZ8" s="46"/>
      <c r="BA8" s="46"/>
      <c r="BB8" s="47">
        <f>データ!$T$6</f>
        <v>865.3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42.41</v>
      </c>
      <c r="J10" s="46"/>
      <c r="K10" s="46"/>
      <c r="L10" s="46"/>
      <c r="M10" s="46"/>
      <c r="N10" s="46"/>
      <c r="O10" s="80"/>
      <c r="P10" s="47">
        <f>データ!$P$6</f>
        <v>0.17</v>
      </c>
      <c r="Q10" s="47"/>
      <c r="R10" s="47"/>
      <c r="S10" s="47"/>
      <c r="T10" s="47"/>
      <c r="U10" s="47"/>
      <c r="V10" s="47"/>
      <c r="W10" s="44">
        <f>データ!$Q$6</f>
        <v>1100</v>
      </c>
      <c r="X10" s="44"/>
      <c r="Y10" s="44"/>
      <c r="Z10" s="44"/>
      <c r="AA10" s="44"/>
      <c r="AB10" s="44"/>
      <c r="AC10" s="44"/>
      <c r="AD10" s="2"/>
      <c r="AE10" s="2"/>
      <c r="AF10" s="2"/>
      <c r="AG10" s="2"/>
      <c r="AH10" s="2"/>
      <c r="AI10" s="2"/>
      <c r="AJ10" s="2"/>
      <c r="AK10" s="2"/>
      <c r="AL10" s="44">
        <f>データ!$U$6</f>
        <v>307</v>
      </c>
      <c r="AM10" s="44"/>
      <c r="AN10" s="44"/>
      <c r="AO10" s="44"/>
      <c r="AP10" s="44"/>
      <c r="AQ10" s="44"/>
      <c r="AR10" s="44"/>
      <c r="AS10" s="44"/>
      <c r="AT10" s="45">
        <f>データ!$V$6</f>
        <v>2.59</v>
      </c>
      <c r="AU10" s="46"/>
      <c r="AV10" s="46"/>
      <c r="AW10" s="46"/>
      <c r="AX10" s="46"/>
      <c r="AY10" s="46"/>
      <c r="AZ10" s="46"/>
      <c r="BA10" s="46"/>
      <c r="BB10" s="47">
        <f>データ!$W$6</f>
        <v>118.53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s+wN0KFxt7b817yQADQPDIATSv2It4wRiIB14Wl61zwgx63h0zKlkfztgBnNFrBi6V/dGc/J0w/7UTNzneMqpQ==" saltValue="nBcmgToYNsS3oINT9Hqp/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192015</v>
      </c>
      <c r="D6" s="20">
        <f t="shared" si="3"/>
        <v>46</v>
      </c>
      <c r="E6" s="20">
        <f t="shared" si="3"/>
        <v>1</v>
      </c>
      <c r="F6" s="20">
        <f t="shared" si="3"/>
        <v>0</v>
      </c>
      <c r="G6" s="20">
        <f t="shared" si="3"/>
        <v>5</v>
      </c>
      <c r="H6" s="20" t="str">
        <f t="shared" si="3"/>
        <v>山梨県　甲府市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42.41</v>
      </c>
      <c r="P6" s="21">
        <f t="shared" si="3"/>
        <v>0.17</v>
      </c>
      <c r="Q6" s="21">
        <f t="shared" si="3"/>
        <v>1100</v>
      </c>
      <c r="R6" s="21">
        <f t="shared" si="3"/>
        <v>183850</v>
      </c>
      <c r="S6" s="21">
        <f t="shared" si="3"/>
        <v>212.47</v>
      </c>
      <c r="T6" s="21">
        <f t="shared" si="3"/>
        <v>865.3</v>
      </c>
      <c r="U6" s="21">
        <f t="shared" si="3"/>
        <v>307</v>
      </c>
      <c r="V6" s="21">
        <f t="shared" si="3"/>
        <v>2.59</v>
      </c>
      <c r="W6" s="21">
        <f t="shared" si="3"/>
        <v>118.53</v>
      </c>
      <c r="X6" s="22">
        <f>IF(X7="",NA(),X7)</f>
        <v>89.98</v>
      </c>
      <c r="Y6" s="22">
        <f t="shared" ref="Y6:AG6" si="4">IF(Y7="",NA(),Y7)</f>
        <v>102.74</v>
      </c>
      <c r="Z6" s="22">
        <f t="shared" si="4"/>
        <v>92.56</v>
      </c>
      <c r="AA6" s="22">
        <f t="shared" si="4"/>
        <v>97.74</v>
      </c>
      <c r="AB6" s="22">
        <f t="shared" si="4"/>
        <v>99.37</v>
      </c>
      <c r="AC6" s="22">
        <f t="shared" si="4"/>
        <v>97.61</v>
      </c>
      <c r="AD6" s="22">
        <f t="shared" si="4"/>
        <v>98.78</v>
      </c>
      <c r="AE6" s="22">
        <f t="shared" si="4"/>
        <v>101.23</v>
      </c>
      <c r="AF6" s="22">
        <f t="shared" si="4"/>
        <v>103.12</v>
      </c>
      <c r="AG6" s="22">
        <f t="shared" si="4"/>
        <v>102.26</v>
      </c>
      <c r="AH6" s="21" t="str">
        <f>IF(AH7="","",IF(AH7="-","【-】","【"&amp;SUBSTITUTE(TEXT(AH7,"#,##0.00"),"-","△")&amp;"】"))</f>
        <v>【102.02】</v>
      </c>
      <c r="AI6" s="22">
        <f>IF(AI7="",NA(),AI7)</f>
        <v>280.49</v>
      </c>
      <c r="AJ6" s="22">
        <f t="shared" ref="AJ6:AR6" si="5">IF(AJ7="",NA(),AJ7)</f>
        <v>227.45</v>
      </c>
      <c r="AK6" s="22">
        <f t="shared" si="5"/>
        <v>356.35</v>
      </c>
      <c r="AL6" s="22">
        <f t="shared" si="5"/>
        <v>426.15</v>
      </c>
      <c r="AM6" s="22">
        <f t="shared" si="5"/>
        <v>444.96</v>
      </c>
      <c r="AN6" s="22">
        <f t="shared" si="5"/>
        <v>143.65</v>
      </c>
      <c r="AO6" s="22">
        <f t="shared" si="5"/>
        <v>155.82</v>
      </c>
      <c r="AP6" s="22">
        <f t="shared" si="5"/>
        <v>155.18</v>
      </c>
      <c r="AQ6" s="22">
        <f t="shared" si="5"/>
        <v>101.46</v>
      </c>
      <c r="AR6" s="22">
        <f t="shared" si="5"/>
        <v>82.37</v>
      </c>
      <c r="AS6" s="21" t="str">
        <f>IF(AS7="","",IF(AS7="-","【-】","【"&amp;SUBSTITUTE(TEXT(AS7,"#,##0.00"),"-","△")&amp;"】"))</f>
        <v>【26.96】</v>
      </c>
      <c r="AT6" s="22">
        <f>IF(AT7="",NA(),AT7)</f>
        <v>87.87</v>
      </c>
      <c r="AU6" s="22">
        <f t="shared" ref="AU6:BC6" si="6">IF(AU7="",NA(),AU7)</f>
        <v>126.34</v>
      </c>
      <c r="AV6" s="22">
        <f t="shared" si="6"/>
        <v>153.38</v>
      </c>
      <c r="AW6" s="22">
        <f t="shared" si="6"/>
        <v>153.93</v>
      </c>
      <c r="AX6" s="22">
        <f t="shared" si="6"/>
        <v>152.59</v>
      </c>
      <c r="AY6" s="22">
        <f t="shared" si="6"/>
        <v>94.01</v>
      </c>
      <c r="AZ6" s="22">
        <f t="shared" si="6"/>
        <v>111.08</v>
      </c>
      <c r="BA6" s="22">
        <f t="shared" si="6"/>
        <v>118.28</v>
      </c>
      <c r="BB6" s="22">
        <f t="shared" si="6"/>
        <v>112.37</v>
      </c>
      <c r="BC6" s="22">
        <f t="shared" si="6"/>
        <v>101.6</v>
      </c>
      <c r="BD6" s="21" t="str">
        <f>IF(BD7="","",IF(BD7="-","【-】","【"&amp;SUBSTITUTE(TEXT(BD7,"#,##0.00"),"-","△")&amp;"】"))</f>
        <v>【142.39】</v>
      </c>
      <c r="BE6" s="22">
        <f>IF(BE7="",NA(),BE7)</f>
        <v>4220.9799999999996</v>
      </c>
      <c r="BF6" s="22">
        <f t="shared" ref="BF6:BN6" si="7">IF(BF7="",NA(),BF7)</f>
        <v>4074.34</v>
      </c>
      <c r="BG6" s="22">
        <f t="shared" si="7"/>
        <v>3849.67</v>
      </c>
      <c r="BH6" s="22">
        <f t="shared" si="7"/>
        <v>3646.18</v>
      </c>
      <c r="BI6" s="22">
        <f t="shared" si="7"/>
        <v>3528.18</v>
      </c>
      <c r="BJ6" s="22">
        <f t="shared" si="7"/>
        <v>1421.84</v>
      </c>
      <c r="BK6" s="22">
        <f t="shared" si="7"/>
        <v>1596.62</v>
      </c>
      <c r="BL6" s="22">
        <f t="shared" si="7"/>
        <v>1456.79</v>
      </c>
      <c r="BM6" s="22">
        <f t="shared" si="7"/>
        <v>1364.2</v>
      </c>
      <c r="BN6" s="22">
        <f t="shared" si="7"/>
        <v>1398.03</v>
      </c>
      <c r="BO6" s="21" t="str">
        <f>IF(BO7="","",IF(BO7="-","【-】","【"&amp;SUBSTITUTE(TEXT(BO7,"#,##0.00"),"-","△")&amp;"】"))</f>
        <v>【1,043.36】</v>
      </c>
      <c r="BP6" s="22">
        <f>IF(BP7="",NA(),BP7)</f>
        <v>5.12</v>
      </c>
      <c r="BQ6" s="22">
        <f t="shared" ref="BQ6:BY6" si="8">IF(BQ7="",NA(),BQ7)</f>
        <v>5.87</v>
      </c>
      <c r="BR6" s="22">
        <f t="shared" si="8"/>
        <v>5.35</v>
      </c>
      <c r="BS6" s="22">
        <f t="shared" si="8"/>
        <v>5.52</v>
      </c>
      <c r="BT6" s="22">
        <f t="shared" si="8"/>
        <v>5.41</v>
      </c>
      <c r="BU6" s="22">
        <f t="shared" si="8"/>
        <v>35.72</v>
      </c>
      <c r="BV6" s="22">
        <f t="shared" si="8"/>
        <v>33.659999999999997</v>
      </c>
      <c r="BW6" s="22">
        <f t="shared" si="8"/>
        <v>35.33</v>
      </c>
      <c r="BX6" s="22">
        <f t="shared" si="8"/>
        <v>38.58</v>
      </c>
      <c r="BY6" s="22">
        <f t="shared" si="8"/>
        <v>39.15</v>
      </c>
      <c r="BZ6" s="21" t="str">
        <f>IF(BZ7="","",IF(BZ7="-","【-】","【"&amp;SUBSTITUTE(TEXT(BZ7,"#,##0.00"),"-","△")&amp;"】"))</f>
        <v>【56.19】</v>
      </c>
      <c r="CA6" s="22">
        <f>IF(CA7="",NA(),CA7)</f>
        <v>362.67</v>
      </c>
      <c r="CB6" s="22">
        <f t="shared" ref="CB6:CJ6" si="9">IF(CB7="",NA(),CB7)</f>
        <v>350.28</v>
      </c>
      <c r="CC6" s="22">
        <f t="shared" si="9"/>
        <v>371.87</v>
      </c>
      <c r="CD6" s="22">
        <f t="shared" si="9"/>
        <v>365.37</v>
      </c>
      <c r="CE6" s="22">
        <f t="shared" si="9"/>
        <v>404.03</v>
      </c>
      <c r="CF6" s="22">
        <f t="shared" si="9"/>
        <v>471.3</v>
      </c>
      <c r="CG6" s="22">
        <f t="shared" si="9"/>
        <v>506.68</v>
      </c>
      <c r="CH6" s="22">
        <f t="shared" si="9"/>
        <v>491.45</v>
      </c>
      <c r="CI6" s="22">
        <f t="shared" si="9"/>
        <v>448.81</v>
      </c>
      <c r="CJ6" s="22">
        <f t="shared" si="9"/>
        <v>392.81</v>
      </c>
      <c r="CK6" s="21" t="str">
        <f>IF(CK7="","",IF(CK7="-","【-】","【"&amp;SUBSTITUTE(TEXT(CK7,"#,##0.00"),"-","△")&amp;"】"))</f>
        <v>【285.60】</v>
      </c>
      <c r="CL6" s="22">
        <f>IF(CL7="",NA(),CL7)</f>
        <v>86.14</v>
      </c>
      <c r="CM6" s="22">
        <f t="shared" ref="CM6:CU6" si="10">IF(CM7="",NA(),CM7)</f>
        <v>81.5</v>
      </c>
      <c r="CN6" s="22">
        <f t="shared" si="10"/>
        <v>80.180000000000007</v>
      </c>
      <c r="CO6" s="22">
        <f t="shared" si="10"/>
        <v>78.44</v>
      </c>
      <c r="CP6" s="22">
        <f t="shared" si="10"/>
        <v>77.180000000000007</v>
      </c>
      <c r="CQ6" s="22">
        <f t="shared" si="10"/>
        <v>51.52</v>
      </c>
      <c r="CR6" s="22">
        <f t="shared" si="10"/>
        <v>48.75</v>
      </c>
      <c r="CS6" s="22">
        <f t="shared" si="10"/>
        <v>50.95</v>
      </c>
      <c r="CT6" s="22">
        <f t="shared" si="10"/>
        <v>52.39</v>
      </c>
      <c r="CU6" s="22">
        <f t="shared" si="10"/>
        <v>29.19</v>
      </c>
      <c r="CV6" s="21" t="str">
        <f>IF(CV7="","",IF(CV7="-","【-】","【"&amp;SUBSTITUTE(TEXT(CV7,"#,##0.00"),"-","△")&amp;"】"))</f>
        <v>【48.33】</v>
      </c>
      <c r="CW6" s="22">
        <f>IF(CW7="",NA(),CW7)</f>
        <v>48.23</v>
      </c>
      <c r="CX6" s="22">
        <f t="shared" ref="CX6:DF6" si="11">IF(CX7="",NA(),CX7)</f>
        <v>45.65</v>
      </c>
      <c r="CY6" s="22">
        <f t="shared" si="11"/>
        <v>47.46</v>
      </c>
      <c r="CZ6" s="22">
        <f t="shared" si="11"/>
        <v>47.1</v>
      </c>
      <c r="DA6" s="22">
        <f t="shared" si="11"/>
        <v>43.82</v>
      </c>
      <c r="DB6" s="22">
        <f t="shared" si="11"/>
        <v>61.29</v>
      </c>
      <c r="DC6" s="22">
        <f t="shared" si="11"/>
        <v>60.88</v>
      </c>
      <c r="DD6" s="22">
        <f t="shared" si="11"/>
        <v>61</v>
      </c>
      <c r="DE6" s="22">
        <f t="shared" si="11"/>
        <v>63.38</v>
      </c>
      <c r="DF6" s="22">
        <f t="shared" si="11"/>
        <v>66.040000000000006</v>
      </c>
      <c r="DG6" s="21" t="str">
        <f>IF(DG7="","",IF(DG7="-","【-】","【"&amp;SUBSTITUTE(TEXT(DG7,"#,##0.00"),"-","△")&amp;"】"))</f>
        <v>【70.34】</v>
      </c>
      <c r="DH6" s="22">
        <f>IF(DH7="",NA(),DH7)</f>
        <v>10.49</v>
      </c>
      <c r="DI6" s="22">
        <f t="shared" ref="DI6:DQ6" si="12">IF(DI7="",NA(),DI7)</f>
        <v>19.72</v>
      </c>
      <c r="DJ6" s="22">
        <f t="shared" si="12"/>
        <v>27.13</v>
      </c>
      <c r="DK6" s="22">
        <f t="shared" si="12"/>
        <v>33.950000000000003</v>
      </c>
      <c r="DL6" s="22">
        <f t="shared" si="12"/>
        <v>39.14</v>
      </c>
      <c r="DM6" s="22">
        <f t="shared" si="12"/>
        <v>24.16</v>
      </c>
      <c r="DN6" s="22">
        <f t="shared" si="12"/>
        <v>29.81</v>
      </c>
      <c r="DO6" s="22">
        <f t="shared" si="12"/>
        <v>30.82</v>
      </c>
      <c r="DP6" s="22">
        <f t="shared" si="12"/>
        <v>24.27</v>
      </c>
      <c r="DQ6" s="22">
        <f t="shared" si="12"/>
        <v>28.04</v>
      </c>
      <c r="DR6" s="21" t="str">
        <f>IF(DR7="","",IF(DR7="-","【-】","【"&amp;SUBSTITUTE(TEXT(DR7,"#,##0.00"),"-","△")&amp;"】"))</f>
        <v>【35.50】</v>
      </c>
      <c r="DS6" s="22">
        <f>IF(DS7="",NA(),DS7)</f>
        <v>6.68</v>
      </c>
      <c r="DT6" s="22">
        <f t="shared" ref="DT6:EB6" si="13">IF(DT7="",NA(),DT7)</f>
        <v>36.96</v>
      </c>
      <c r="DU6" s="22">
        <f t="shared" si="13"/>
        <v>36.96</v>
      </c>
      <c r="DV6" s="22">
        <f t="shared" si="13"/>
        <v>39.18</v>
      </c>
      <c r="DW6" s="22">
        <f t="shared" si="13"/>
        <v>45.45</v>
      </c>
      <c r="DX6" s="22">
        <f t="shared" si="13"/>
        <v>18.829999999999998</v>
      </c>
      <c r="DY6" s="22">
        <f t="shared" si="13"/>
        <v>18.05</v>
      </c>
      <c r="DZ6" s="22">
        <f t="shared" si="13"/>
        <v>14.28</v>
      </c>
      <c r="EA6" s="22">
        <f t="shared" si="13"/>
        <v>12.77</v>
      </c>
      <c r="EB6" s="22">
        <f t="shared" si="13"/>
        <v>11.15</v>
      </c>
      <c r="EC6" s="21" t="str">
        <f>IF(EC7="","",IF(EC7="-","【-】","【"&amp;SUBSTITUTE(TEXT(EC7,"#,##0.00"),"-","△")&amp;"】"))</f>
        <v>【16.16】</v>
      </c>
      <c r="ED6" s="21">
        <f>IF(ED7="",NA(),ED7)</f>
        <v>0</v>
      </c>
      <c r="EE6" s="21">
        <f t="shared" ref="EE6:EM6" si="14">IF(EE7="",NA(),EE7)</f>
        <v>0</v>
      </c>
      <c r="EF6" s="21">
        <f t="shared" si="14"/>
        <v>0</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15">
      <c r="A7" s="15"/>
      <c r="B7" s="24">
        <v>2024</v>
      </c>
      <c r="C7" s="24">
        <v>192015</v>
      </c>
      <c r="D7" s="24">
        <v>46</v>
      </c>
      <c r="E7" s="24">
        <v>1</v>
      </c>
      <c r="F7" s="24">
        <v>0</v>
      </c>
      <c r="G7" s="24">
        <v>5</v>
      </c>
      <c r="H7" s="24" t="s">
        <v>93</v>
      </c>
      <c r="I7" s="24" t="s">
        <v>94</v>
      </c>
      <c r="J7" s="24" t="s">
        <v>95</v>
      </c>
      <c r="K7" s="24" t="s">
        <v>96</v>
      </c>
      <c r="L7" s="24" t="s">
        <v>97</v>
      </c>
      <c r="M7" s="24" t="s">
        <v>98</v>
      </c>
      <c r="N7" s="25" t="s">
        <v>99</v>
      </c>
      <c r="O7" s="25">
        <v>42.41</v>
      </c>
      <c r="P7" s="25">
        <v>0.17</v>
      </c>
      <c r="Q7" s="25">
        <v>1100</v>
      </c>
      <c r="R7" s="25">
        <v>183850</v>
      </c>
      <c r="S7" s="25">
        <v>212.47</v>
      </c>
      <c r="T7" s="25">
        <v>865.3</v>
      </c>
      <c r="U7" s="25">
        <v>307</v>
      </c>
      <c r="V7" s="25">
        <v>2.59</v>
      </c>
      <c r="W7" s="25">
        <v>118.53</v>
      </c>
      <c r="X7" s="25">
        <v>89.98</v>
      </c>
      <c r="Y7" s="25">
        <v>102.74</v>
      </c>
      <c r="Z7" s="25">
        <v>92.56</v>
      </c>
      <c r="AA7" s="25">
        <v>97.74</v>
      </c>
      <c r="AB7" s="25">
        <v>99.37</v>
      </c>
      <c r="AC7" s="25">
        <v>97.61</v>
      </c>
      <c r="AD7" s="25">
        <v>98.78</v>
      </c>
      <c r="AE7" s="25">
        <v>101.23</v>
      </c>
      <c r="AF7" s="25">
        <v>103.12</v>
      </c>
      <c r="AG7" s="25">
        <v>102.26</v>
      </c>
      <c r="AH7" s="25">
        <v>102.02</v>
      </c>
      <c r="AI7" s="25">
        <v>280.49</v>
      </c>
      <c r="AJ7" s="25">
        <v>227.45</v>
      </c>
      <c r="AK7" s="25">
        <v>356.35</v>
      </c>
      <c r="AL7" s="25">
        <v>426.15</v>
      </c>
      <c r="AM7" s="25">
        <v>444.96</v>
      </c>
      <c r="AN7" s="25">
        <v>143.65</v>
      </c>
      <c r="AO7" s="25">
        <v>155.82</v>
      </c>
      <c r="AP7" s="25">
        <v>155.18</v>
      </c>
      <c r="AQ7" s="25">
        <v>101.46</v>
      </c>
      <c r="AR7" s="25">
        <v>82.37</v>
      </c>
      <c r="AS7" s="25">
        <v>26.96</v>
      </c>
      <c r="AT7" s="25">
        <v>87.87</v>
      </c>
      <c r="AU7" s="25">
        <v>126.34</v>
      </c>
      <c r="AV7" s="25">
        <v>153.38</v>
      </c>
      <c r="AW7" s="25">
        <v>153.93</v>
      </c>
      <c r="AX7" s="25">
        <v>152.59</v>
      </c>
      <c r="AY7" s="25">
        <v>94.01</v>
      </c>
      <c r="AZ7" s="25">
        <v>111.08</v>
      </c>
      <c r="BA7" s="25">
        <v>118.28</v>
      </c>
      <c r="BB7" s="25">
        <v>112.37</v>
      </c>
      <c r="BC7" s="25">
        <v>101.6</v>
      </c>
      <c r="BD7" s="25">
        <v>142.38999999999999</v>
      </c>
      <c r="BE7" s="25">
        <v>4220.9799999999996</v>
      </c>
      <c r="BF7" s="25">
        <v>4074.34</v>
      </c>
      <c r="BG7" s="25">
        <v>3849.67</v>
      </c>
      <c r="BH7" s="25">
        <v>3646.18</v>
      </c>
      <c r="BI7" s="25">
        <v>3528.18</v>
      </c>
      <c r="BJ7" s="25">
        <v>1421.84</v>
      </c>
      <c r="BK7" s="25">
        <v>1596.62</v>
      </c>
      <c r="BL7" s="25">
        <v>1456.79</v>
      </c>
      <c r="BM7" s="25">
        <v>1364.2</v>
      </c>
      <c r="BN7" s="25">
        <v>1398.03</v>
      </c>
      <c r="BO7" s="25">
        <v>1043.3599999999999</v>
      </c>
      <c r="BP7" s="25">
        <v>5.12</v>
      </c>
      <c r="BQ7" s="25">
        <v>5.87</v>
      </c>
      <c r="BR7" s="25">
        <v>5.35</v>
      </c>
      <c r="BS7" s="25">
        <v>5.52</v>
      </c>
      <c r="BT7" s="25">
        <v>5.41</v>
      </c>
      <c r="BU7" s="25">
        <v>35.72</v>
      </c>
      <c r="BV7" s="25">
        <v>33.659999999999997</v>
      </c>
      <c r="BW7" s="25">
        <v>35.33</v>
      </c>
      <c r="BX7" s="25">
        <v>38.58</v>
      </c>
      <c r="BY7" s="25">
        <v>39.15</v>
      </c>
      <c r="BZ7" s="25">
        <v>56.19</v>
      </c>
      <c r="CA7" s="25">
        <v>362.67</v>
      </c>
      <c r="CB7" s="25">
        <v>350.28</v>
      </c>
      <c r="CC7" s="25">
        <v>371.87</v>
      </c>
      <c r="CD7" s="25">
        <v>365.37</v>
      </c>
      <c r="CE7" s="25">
        <v>404.03</v>
      </c>
      <c r="CF7" s="25">
        <v>471.3</v>
      </c>
      <c r="CG7" s="25">
        <v>506.68</v>
      </c>
      <c r="CH7" s="25">
        <v>491.45</v>
      </c>
      <c r="CI7" s="25">
        <v>448.81</v>
      </c>
      <c r="CJ7" s="25">
        <v>392.81</v>
      </c>
      <c r="CK7" s="25">
        <v>285.60000000000002</v>
      </c>
      <c r="CL7" s="25">
        <v>86.14</v>
      </c>
      <c r="CM7" s="25">
        <v>81.5</v>
      </c>
      <c r="CN7" s="25">
        <v>80.180000000000007</v>
      </c>
      <c r="CO7" s="25">
        <v>78.44</v>
      </c>
      <c r="CP7" s="25">
        <v>77.180000000000007</v>
      </c>
      <c r="CQ7" s="25">
        <v>51.52</v>
      </c>
      <c r="CR7" s="25">
        <v>48.75</v>
      </c>
      <c r="CS7" s="25">
        <v>50.95</v>
      </c>
      <c r="CT7" s="25">
        <v>52.39</v>
      </c>
      <c r="CU7" s="25">
        <v>29.19</v>
      </c>
      <c r="CV7" s="25">
        <v>48.33</v>
      </c>
      <c r="CW7" s="25">
        <v>48.23</v>
      </c>
      <c r="CX7" s="25">
        <v>45.65</v>
      </c>
      <c r="CY7" s="25">
        <v>47.46</v>
      </c>
      <c r="CZ7" s="25">
        <v>47.1</v>
      </c>
      <c r="DA7" s="25">
        <v>43.82</v>
      </c>
      <c r="DB7" s="25">
        <v>61.29</v>
      </c>
      <c r="DC7" s="25">
        <v>60.88</v>
      </c>
      <c r="DD7" s="25">
        <v>61</v>
      </c>
      <c r="DE7" s="25">
        <v>63.38</v>
      </c>
      <c r="DF7" s="25">
        <v>66.040000000000006</v>
      </c>
      <c r="DG7" s="25">
        <v>70.34</v>
      </c>
      <c r="DH7" s="25">
        <v>10.49</v>
      </c>
      <c r="DI7" s="25">
        <v>19.72</v>
      </c>
      <c r="DJ7" s="25">
        <v>27.13</v>
      </c>
      <c r="DK7" s="25">
        <v>33.950000000000003</v>
      </c>
      <c r="DL7" s="25">
        <v>39.14</v>
      </c>
      <c r="DM7" s="25">
        <v>24.16</v>
      </c>
      <c r="DN7" s="25">
        <v>29.81</v>
      </c>
      <c r="DO7" s="25">
        <v>30.82</v>
      </c>
      <c r="DP7" s="25">
        <v>24.27</v>
      </c>
      <c r="DQ7" s="25">
        <v>28.04</v>
      </c>
      <c r="DR7" s="25">
        <v>35.5</v>
      </c>
      <c r="DS7" s="25">
        <v>6.68</v>
      </c>
      <c r="DT7" s="25">
        <v>36.96</v>
      </c>
      <c r="DU7" s="25">
        <v>36.96</v>
      </c>
      <c r="DV7" s="25">
        <v>39.18</v>
      </c>
      <c r="DW7" s="25">
        <v>45.45</v>
      </c>
      <c r="DX7" s="25">
        <v>18.829999999999998</v>
      </c>
      <c r="DY7" s="25">
        <v>18.05</v>
      </c>
      <c r="DZ7" s="25">
        <v>14.28</v>
      </c>
      <c r="EA7" s="25">
        <v>12.77</v>
      </c>
      <c r="EB7" s="25">
        <v>11.15</v>
      </c>
      <c r="EC7" s="25">
        <v>16.16</v>
      </c>
      <c r="ED7" s="25">
        <v>0</v>
      </c>
      <c r="EE7" s="25">
        <v>0</v>
      </c>
      <c r="EF7" s="25">
        <v>0</v>
      </c>
      <c r="EG7" s="25">
        <v>0</v>
      </c>
      <c r="EH7" s="25">
        <v>0</v>
      </c>
      <c r="EI7" s="25">
        <v>0.96</v>
      </c>
      <c r="EJ7" s="25">
        <v>0.37</v>
      </c>
      <c r="EK7" s="25">
        <v>0.23</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J4023</cp:lastModifiedBy>
  <cp:lastPrinted>2026-01-22T05:57:32Z</cp:lastPrinted>
  <dcterms:created xsi:type="dcterms:W3CDTF">2025-12-12T09:16:08Z</dcterms:created>
  <dcterms:modified xsi:type="dcterms:W3CDTF">2026-02-02T01:08:10Z</dcterms:modified>
  <cp:category/>
</cp:coreProperties>
</file>