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filesv\部局間共有\限定共有\業務課企業会計課共通\総務担当\010　水道総務\09　会計運営\03経営比較分析表\R6\【県提出用】R6経営比較分析表\"/>
    </mc:Choice>
  </mc:AlternateContent>
  <xr:revisionPtr revIDLastSave="0" documentId="13_ncr:1_{92F3125D-31B7-4FBE-9E1D-063C17657D13}" xr6:coauthVersionLast="47" xr6:coauthVersionMax="47" xr10:uidLastSave="{00000000-0000-0000-0000-000000000000}"/>
  <workbookProtection workbookAlgorithmName="SHA-512" workbookHashValue="gwloaK5H/WE64CpDmBibrZVbA95OsOGJKE65z3RhWygZno+LmZVVRD7vpHg757dC2PkmCnLaHyzzungEm+Yd4g==" workbookSaltValue="PKJMfVc7h4Bxr4b5I29t5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<sst xmlns="http://schemas.openxmlformats.org/spreadsheetml/2006/main" count="228" uniqueCount="113">
  <si>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</si>
  <si>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</si>
  <si>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</si>
  <si>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</si>
  <si>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</si>
  <si>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</si>
  <si>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</si>
  <si>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</si>
  <si>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</si>
  <si>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</si>
  <si>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</si>
  <si>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</si>
  <si>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</si>
  <si>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</si>
  <si>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</si>
  <si>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</si>
  <si>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</si>
  <si>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</si>
  <si>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</si>
  <si>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</si>
  <si>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</si>
  <si>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</si>
  <si>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</si>
  <si>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</si>
  <si>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</si>
  <si>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</si>
  <si>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</si>
  <si>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</si>
  <si>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</si>
  <si>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</si>
  <si>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</si>
  <si>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</si>
  <si>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</si>
  <si>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</si>
  <si>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</si>
  <si>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</si>
  <si>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</si>
  <si>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</si>
  <si>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</si>
  <si>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</si>
  <si>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</si>
  <si>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</si>
  <si>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</si>
  <si>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</si>
  <si>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</si>
  <si>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</si>
  <si>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</si>
  <si>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</si>
  <si>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</si>
  <si>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</si>
  <si>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</si>
  <si>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</si>
  <si>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</si>
  <si>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</si>
  <si>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</si>
  <si>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</si>
  <si>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</si>
  <si>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</si>
  <si>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</si>
  <si>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</si>
  <si>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</si>
  <si>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</si>
  <si>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</si>
  <si>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</si>
  <si>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</si>
  <si>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</si>
  <si>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</si>
  <si>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</si>
  <si>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</si>
  <si>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</si>
  <si>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</si>
  <si>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</si>
  <si>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</si>
  <si>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</si>
  <si>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</si>
  <si>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</si>
  <si>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</si>
  <si>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</si>
  <si>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</si>
  <si>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</si>
  <si>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</si>
  <si>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</si>
  <si>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</si>
  <si>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</si>
  <si>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</si>
  <si>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</si>
  <si>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</si>
  <si>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</si>
  <si>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</si>
  <si>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</si>
  <si>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</si>
  <si>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</si>
  <si>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</si>
  <si>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笛吹市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</si>
  <si>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</si>
  <si>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</si>
  <si>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</si>
  <si>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</si>
  <si>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</si>
  <si>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</si>
  <si>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</si>
  <si>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</si>
  <si>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</si>
  <si>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</si>
  <si>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</si>
  <si>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</si>
  <si>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</si>
  <si>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</si>
  <si>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</si>
  <si>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</si>
  <si>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の経常収支比率は、近年、ごく僅かに100％を超えていたが、令和5年度決算では一般会計からの補助金収入が例年に比べ多かった。会計運営はぎりぎりであり、一般会計からの補助金収入で補填されいるため、独立採算の運営が行われていない状況にある。
　②の累積欠損金比率は、0％ではあるが、近年、給水人口の減少や、節水機能の導入により、給水収益は減少傾向であり、維持管理費は物価高騰の影響により、増加傾向である。一般会計からの補助金収入がなければ赤字状態であるため、経営改善に向けて取り組まなければならない状況である。
　③の流動比率は年々上昇しているが、類似団体よりは、大幅に低くなっている。これは料金収入が、年々減少傾向にあるためであり、現状のままでは健全な経営からますます乖離していく恐れがある。
　また、施設や配管の新設等により、④企業債残高対給水収益比率や⑥給水原価は高くなっているが、⑤料金回収率は給水収益以外の一般会計からの補助金収入で賄われていることから、低いまま推移しており、更なる経営改善に取り組む必要がある
　⑦の施設利用率は、配水量の減少傾向が、当団体では顕著であり、全国平均をやや下回っているため、施設の統廃合・ダウンサイジング等の検討が今後必要である。
　⑧の有収率については、財源の確保がままならないことから、老朽管の更新や、漏水調査等が思うように進まないが、漏水等の原因を特定するなどの対策を講じることが必要である。</t>
    <rPh sb="11" eb="13">
      <t>キンネン</t>
    </rPh>
    <rPh sb="16" eb="17">
      <t>ワズ</t>
    </rPh>
    <rPh sb="24" eb="25">
      <t>コ</t>
    </rPh>
    <rPh sb="31" eb="33">
      <t>レイワ</t>
    </rPh>
    <rPh sb="34" eb="36">
      <t>ネンド</t>
    </rPh>
    <rPh sb="36" eb="38">
      <t>ケッサン</t>
    </rPh>
    <rPh sb="40" eb="44">
      <t>イッパンカイケイ</t>
    </rPh>
    <rPh sb="47" eb="50">
      <t>ホジョキン</t>
    </rPh>
    <rPh sb="50" eb="52">
      <t>シュウニュウ</t>
    </rPh>
    <rPh sb="53" eb="55">
      <t>レイネン</t>
    </rPh>
    <rPh sb="56" eb="57">
      <t>クラ</t>
    </rPh>
    <rPh sb="58" eb="59">
      <t>オオ</t>
    </rPh>
    <rPh sb="63" eb="67">
      <t>カイケイウンエイ</t>
    </rPh>
    <rPh sb="140" eb="142">
      <t>キンネン</t>
    </rPh>
    <rPh sb="143" eb="147">
      <t>キュウスイジンコウ</t>
    </rPh>
    <rPh sb="148" eb="150">
      <t>ゲンショウ</t>
    </rPh>
    <rPh sb="152" eb="156">
      <t>セッスイキノウ</t>
    </rPh>
    <rPh sb="157" eb="159">
      <t>ドウニュウ</t>
    </rPh>
    <rPh sb="163" eb="167">
      <t>キュウスイシュウエキ</t>
    </rPh>
    <rPh sb="168" eb="172">
      <t>ゲンショウケイコウ</t>
    </rPh>
    <rPh sb="176" eb="181">
      <t>イジカンリヒ</t>
    </rPh>
    <rPh sb="182" eb="186">
      <t>ブッカコウトウ</t>
    </rPh>
    <rPh sb="187" eb="189">
      <t>エイキョウ</t>
    </rPh>
    <rPh sb="193" eb="197">
      <t>ゾウカケイコウ</t>
    </rPh>
    <rPh sb="201" eb="205">
      <t>イッパンカイケイ</t>
    </rPh>
    <rPh sb="208" eb="211">
      <t>ホジョキン</t>
    </rPh>
    <rPh sb="211" eb="213">
      <t>シュウニュウ</t>
    </rPh>
    <rPh sb="228" eb="232">
      <t>ケイエイカイゼン</t>
    </rPh>
    <rPh sb="233" eb="234">
      <t>ム</t>
    </rPh>
    <rPh sb="236" eb="237">
      <t>ト</t>
    </rPh>
    <rPh sb="238" eb="239">
      <t>ク</t>
    </rPh>
    <rPh sb="248" eb="250">
      <t>ジョウキョウ</t>
    </rPh>
    <rPh sb="400" eb="404">
      <t>キュウスイシュウエキ</t>
    </rPh>
    <rPh sb="404" eb="406">
      <t>イガイ</t>
    </rPh>
    <rPh sb="407" eb="411">
      <t>イッパンカイケイ</t>
    </rPh>
    <rPh sb="414" eb="417">
      <t>ホジョキン</t>
    </rPh>
    <rPh sb="417" eb="419">
      <t>シュウニュウ</t>
    </rPh>
    <rPh sb="420" eb="421">
      <t>マカナ</t>
    </rPh>
    <rPh sb="527" eb="529">
      <t>コンゴ</t>
    </rPh>
    <phoneticPr fontId="4"/>
  </si>
  <si>
    <t>　①の有形固定資産減価償却率は、類似団体より低くなっている。これは合併特例債を用いた大型の浄水・配水施設や送水管の整備を行ったことによる施設の新設が影響しているものと思われる。今後、管路や施設の更新が必要となるため、更新財源の確保や投資計画の見直しが必要である。
　②の管路経年比率については、今までなかなか出来なかった資産調査を少しずつ行ったため、前年度より数値が高くなった。これらの更新を行うため、今後は財源の確保等が必要である。
　③の管路更新率は、年によって増減が激しく、更新工事が計画的に行われていないことを示している。更新財源の確保がままならず、新規の施設と老朽管との二極化が著しくなっている。長寿命化計画や策定した経営戦略の投資計画等を見直し、更新財源を確保し、計画的に更新する必要がある。</t>
    <rPh sb="147" eb="148">
      <t>イマ</t>
    </rPh>
    <rPh sb="154" eb="156">
      <t>デキ</t>
    </rPh>
    <rPh sb="160" eb="162">
      <t>シサン</t>
    </rPh>
    <rPh sb="162" eb="164">
      <t>チョウサ</t>
    </rPh>
    <rPh sb="165" eb="166">
      <t>スコ</t>
    </rPh>
    <rPh sb="169" eb="170">
      <t>オコナ</t>
    </rPh>
    <rPh sb="175" eb="178">
      <t>ゼンネンド</t>
    </rPh>
    <rPh sb="180" eb="182">
      <t>スウチ</t>
    </rPh>
    <rPh sb="183" eb="184">
      <t>タカ</t>
    </rPh>
    <rPh sb="193" eb="195">
      <t>コウシン</t>
    </rPh>
    <rPh sb="196" eb="197">
      <t>オコナ</t>
    </rPh>
    <rPh sb="201" eb="203">
      <t>コンゴ</t>
    </rPh>
    <rPh sb="319" eb="323">
      <t>トウシケイカク</t>
    </rPh>
    <rPh sb="323" eb="324">
      <t>トウ</t>
    </rPh>
    <rPh sb="325" eb="327">
      <t>ミナオ</t>
    </rPh>
    <phoneticPr fontId="4"/>
  </si>
  <si>
    <t>　経営損益が安定していない状況だが、合併後の料金統一から７年間、料金の改定が行われなかったことが第一の要因であると思われる。
　これを踏まえ、平成30年度に24.7％の料金改定を行った。また、経営健全化に向けて、令和４年度にも、再度料金改定を行う予定であったが、コロナ禍で市民生活にも影響が出ていたため、見送ることとなり、すぐには改善が難しくなっていた。コロナが５類に移行したことから、再検討を行い、料金改定に向けて動き出そうとしているところである。
　また、平成29年度より料金徴収業務については民間委託を導入しており、将来的に給水人口の減少等も予想されることから、料金改定だけではなく、今後も民間企業を活用した合理化や、広域化の検討を鋭意進めていく。　　　　　　　　　　　　　　　　　　　　　　　　　　　　　　　　</t>
    <rPh sb="89" eb="90">
      <t>オコナ</t>
    </rPh>
    <rPh sb="182" eb="183">
      <t>ルイ</t>
    </rPh>
    <rPh sb="184" eb="186">
      <t>イコウ</t>
    </rPh>
    <rPh sb="193" eb="196">
      <t>サイケントウ</t>
    </rPh>
    <rPh sb="197" eb="198">
      <t>オコナ</t>
    </rPh>
    <rPh sb="208" eb="209">
      <t>ウゴ</t>
    </rPh>
    <rPh sb="210" eb="211">
      <t>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</si>
</sst>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0.19</c:v>
                </c:pt>
                <c:pt idx="1">
                  <c:v>0.43</c:v>
                </c:pt>
                <c:pt idx="2">
                  <c:v>0.18</c:v>
                </c:pt>
                <c:pt idx="3">
                  <c:v>0.19</c:v>
                </c:pt>
                <c:pt idx="4">
                  <c:v>0.17</c:v>
                </c:pt>
              </c:numCache>
            </c:numRef>
          </c:val>
          <c:extLst>
            <c:ext xmlns:c16="http://schemas.microsoft.com/office/drawing/2014/chart" uri="{C3380CC4-5D6E-409C-BE32-E72D297353CC}">
              <c16:uniqueId val="{00000000-BA37-4AAB-8AFA-727E701E5D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A37-4AAB-8AFA-727E701E5D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57.43</c:v>
                </c:pt>
                <c:pt idx="1">
                  <c:v>56.2</c:v>
                </c:pt>
                <c:pt idx="2">
                  <c:v>54.76</c:v>
                </c:pt>
                <c:pt idx="3">
                  <c:v>55.55</c:v>
                </c:pt>
                <c:pt idx="4">
                  <c:v>54.46</c:v>
                </c:pt>
              </c:numCache>
            </c:numRef>
          </c:val>
          <c:extLst>
            <c:ext xmlns:c16="http://schemas.microsoft.com/office/drawing/2014/chart" uri="{C3380CC4-5D6E-409C-BE32-E72D297353CC}">
              <c16:uniqueId val="{00000000-0671-440A-AF7B-BC1756675A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671-440A-AF7B-BC1756675A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78.47</c:v>
                </c:pt>
                <c:pt idx="1">
                  <c:v>80.27</c:v>
                </c:pt>
                <c:pt idx="2">
                  <c:v>81.540000000000006</c:v>
                </c:pt>
                <c:pt idx="3">
                  <c:v>79.150000000000006</c:v>
                </c:pt>
                <c:pt idx="4">
                  <c:v>80.33</c:v>
                </c:pt>
              </c:numCache>
            </c:numRef>
          </c:val>
          <c:extLst>
            <c:ext xmlns:c16="http://schemas.microsoft.com/office/drawing/2014/chart" uri="{C3380CC4-5D6E-409C-BE32-E72D297353CC}">
              <c16:uniqueId val="{00000000-EA51-4C84-A87E-2DB26A6D28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A51-4C84-A87E-2DB26A6D28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101.16</c:v>
                </c:pt>
                <c:pt idx="1">
                  <c:v>103.45</c:v>
                </c:pt>
                <c:pt idx="2">
                  <c:v>102.73</c:v>
                </c:pt>
                <c:pt idx="3">
                  <c:v>100.36</c:v>
                </c:pt>
                <c:pt idx="4">
                  <c:v>111.64</c:v>
                </c:pt>
              </c:numCache>
            </c:numRef>
          </c:val>
          <c:extLst>
            <c:ext xmlns:c16="http://schemas.microsoft.com/office/drawing/2014/chart" uri="{C3380CC4-5D6E-409C-BE32-E72D297353CC}">
              <c16:uniqueId val="{00000000-A82A-4443-86B3-79339417E8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A82A-4443-86B3-79339417E8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40.76</c:v>
                </c:pt>
                <c:pt idx="1">
                  <c:v>42.12</c:v>
                </c:pt>
                <c:pt idx="2">
                  <c:v>43.59</c:v>
                </c:pt>
                <c:pt idx="3">
                  <c:v>44.73</c:v>
                </c:pt>
                <c:pt idx="4">
                  <c:v>45.94</c:v>
                </c:pt>
              </c:numCache>
            </c:numRef>
          </c:val>
          <c:extLst>
            <c:ext xmlns:c16="http://schemas.microsoft.com/office/drawing/2014/chart" uri="{C3380CC4-5D6E-409C-BE32-E72D297353CC}">
              <c16:uniqueId val="{00000000-DDC1-4B91-86E2-84EE16E511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DC1-4B91-86E2-84EE16E511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0.2</c:v>
                </c:pt>
                <c:pt idx="1">
                  <c:v>0.8</c:v>
                </c:pt>
                <c:pt idx="2">
                  <c:v>1.81</c:v>
                </c:pt>
                <c:pt idx="3">
                  <c:v>32.78</c:v>
                </c:pt>
                <c:pt idx="4">
                  <c:v>33.25</c:v>
                </c:pt>
              </c:numCache>
            </c:numRef>
          </c:val>
          <c:extLst>
            <c:ext xmlns:c16="http://schemas.microsoft.com/office/drawing/2014/chart" uri="{C3380CC4-5D6E-409C-BE32-E72D297353CC}">
              <c16:uniqueId val="{00000000-9425-428D-A213-70F9781DBC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425-428D-A213-70F9781DBC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36-42C4-B21B-3213076681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BA36-42C4-B21B-3213076681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169.07</c:v>
                </c:pt>
                <c:pt idx="1">
                  <c:v>194.45</c:v>
                </c:pt>
                <c:pt idx="2">
                  <c:v>203.2</c:v>
                </c:pt>
                <c:pt idx="3">
                  <c:v>216.79</c:v>
                </c:pt>
                <c:pt idx="4">
                  <c:v>215.01</c:v>
                </c:pt>
              </c:numCache>
            </c:numRef>
          </c:val>
          <c:extLst>
            <c:ext xmlns:c16="http://schemas.microsoft.com/office/drawing/2014/chart" uri="{C3380CC4-5D6E-409C-BE32-E72D297353CC}">
              <c16:uniqueId val="{00000000-9BE2-4912-B36E-E1D86298AD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BE2-4912-B36E-E1D86298AD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687.46</c:v>
                </c:pt>
                <c:pt idx="1">
                  <c:v>679.22</c:v>
                </c:pt>
                <c:pt idx="2">
                  <c:v>659.02</c:v>
                </c:pt>
                <c:pt idx="3">
                  <c:v>638.58000000000004</c:v>
                </c:pt>
                <c:pt idx="4">
                  <c:v>623.47</c:v>
                </c:pt>
              </c:numCache>
            </c:numRef>
          </c:val>
          <c:extLst>
            <c:ext xmlns:c16="http://schemas.microsoft.com/office/drawing/2014/chart" uri="{C3380CC4-5D6E-409C-BE32-E72D297353CC}">
              <c16:uniqueId val="{00000000-644C-4F30-8744-2679DFB6D6B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44C-4F30-8744-2679DFB6D6B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82.69</c:v>
                </c:pt>
                <c:pt idx="1">
                  <c:v>81</c:v>
                </c:pt>
                <c:pt idx="2">
                  <c:v>81.430000000000007</c:v>
                </c:pt>
                <c:pt idx="3">
                  <c:v>75.349999999999994</c:v>
                </c:pt>
                <c:pt idx="4">
                  <c:v>81.81</c:v>
                </c:pt>
              </c:numCache>
            </c:numRef>
          </c:val>
          <c:extLst>
            <c:ext xmlns:c16="http://schemas.microsoft.com/office/drawing/2014/chart" uri="{C3380CC4-5D6E-409C-BE32-E72D297353CC}">
              <c16:uniqueId val="{00000000-5B09-4592-BDDA-09E669B7A1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B09-4592-BDDA-09E669B7A1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184.96</c:v>
                </c:pt>
                <c:pt idx="1">
                  <c:v>187.16</c:v>
                </c:pt>
                <c:pt idx="2">
                  <c:v>186.34</c:v>
                </c:pt>
                <c:pt idx="3">
                  <c:v>201.82</c:v>
                </c:pt>
                <c:pt idx="4">
                  <c:v>186.59</c:v>
                </c:pt>
              </c:numCache>
            </c:numRef>
          </c:val>
          <c:extLst>
            <c:ext xmlns:c16="http://schemas.microsoft.com/office/drawing/2014/chart" uri="{C3380CC4-5D6E-409C-BE32-E72D297353CC}">
              <c16:uniqueId val="{00000000-5089-4C05-B662-DDE7578790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5089-4C05-B662-DDE7578790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Q86" sqref="BQ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山梨県　笛吹市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67271</v>
      </c>
      <c r="AM8" s="44"/>
      <c r="AN8" s="44"/>
      <c r="AO8" s="44"/>
      <c r="AP8" s="44"/>
      <c r="AQ8" s="44"/>
      <c r="AR8" s="44"/>
      <c r="AS8" s="44"/>
      <c r="AT8" s="45">
        <f>データ!$S$6</f>
        <v>201.92</v>
      </c>
      <c r="AU8" s="46"/>
      <c r="AV8" s="46"/>
      <c r="AW8" s="46"/>
      <c r="AX8" s="46"/>
      <c r="AY8" s="46"/>
      <c r="AZ8" s="46"/>
      <c r="BA8" s="46"/>
      <c r="BB8" s="47">
        <f>データ!$T$6</f>
        <v>333.16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63.41</v>
      </c>
      <c r="J10" s="46"/>
      <c r="K10" s="46"/>
      <c r="L10" s="46"/>
      <c r="M10" s="46"/>
      <c r="N10" s="46"/>
      <c r="O10" s="80"/>
      <c r="P10" s="47">
        <f>データ!$P$6</f>
        <v>97.22</v>
      </c>
      <c r="Q10" s="47"/>
      <c r="R10" s="47"/>
      <c r="S10" s="47"/>
      <c r="T10" s="47"/>
      <c r="U10" s="47"/>
      <c r="V10" s="47"/>
      <c r="W10" s="44">
        <f>データ!$Q$6</f>
        <v>2801</v>
      </c>
      <c r="X10" s="44"/>
      <c r="Y10" s="44"/>
      <c r="Z10" s="44"/>
      <c r="AA10" s="44"/>
      <c r="AB10" s="44"/>
      <c r="AC10" s="44"/>
      <c r="AD10" s="2"/>
      <c r="AE10" s="2"/>
      <c r="AF10" s="2"/>
      <c r="AG10" s="2"/>
      <c r="AH10" s="2"/>
      <c r="AI10" s="2"/>
      <c r="AJ10" s="2"/>
      <c r="AK10" s="2"/>
      <c r="AL10" s="44">
        <f>データ!$U$6</f>
        <v>65219</v>
      </c>
      <c r="AM10" s="44"/>
      <c r="AN10" s="44"/>
      <c r="AO10" s="44"/>
      <c r="AP10" s="44"/>
      <c r="AQ10" s="44"/>
      <c r="AR10" s="44"/>
      <c r="AS10" s="44"/>
      <c r="AT10" s="45">
        <f>データ!$V$6</f>
        <v>70.819999999999993</v>
      </c>
      <c r="AU10" s="46"/>
      <c r="AV10" s="46"/>
      <c r="AW10" s="46"/>
      <c r="AX10" s="46"/>
      <c r="AY10" s="46"/>
      <c r="AZ10" s="46"/>
      <c r="BA10" s="46"/>
      <c r="BB10" s="47">
        <f>データ!$W$6</f>
        <v>920.91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C7p/JABlLLa2uIGSYrLNp/SgkzsQFs1uQ1tpbKi18bXUhV2dG8hQXOXaGETfzs3pJoAATzDENn8bozEGj6cyg==" saltValue="ZUzBSzr7D0sHUZYUT6QZ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192112</v>
      </c>
      <c r="D6" s="20">
        <f t="shared" si="3"/>
        <v>46</v>
      </c>
      <c r="E6" s="20">
        <f t="shared" si="3"/>
        <v>1</v>
      </c>
      <c r="F6" s="20">
        <f t="shared" si="3"/>
        <v>0</v>
      </c>
      <c r="G6" s="20">
        <f t="shared" si="3"/>
        <v>1</v>
      </c>
      <c r="H6" s="20" t="str">
        <f t="shared" si="3"/>
        <v>山梨県　笛吹市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63.41</v>
      </c>
      <c r="P6" s="21">
        <f t="shared" si="3"/>
        <v>97.22</v>
      </c>
      <c r="Q6" s="21">
        <f t="shared" si="3"/>
        <v>2801</v>
      </c>
      <c r="R6" s="21">
        <f t="shared" si="3"/>
        <v>67271</v>
      </c>
      <c r="S6" s="21">
        <f t="shared" si="3"/>
        <v>201.92</v>
      </c>
      <c r="T6" s="21">
        <f t="shared" si="3"/>
        <v>333.16</v>
      </c>
      <c r="U6" s="21">
        <f t="shared" si="3"/>
        <v>65219</v>
      </c>
      <c r="V6" s="21">
        <f t="shared" si="3"/>
        <v>70.819999999999993</v>
      </c>
      <c r="W6" s="21">
        <f t="shared" si="3"/>
        <v>920.91</v>
      </c>
      <c r="X6" s="22">
        <f>IF(X7="",NA(),X7)</f>
        <v>101.16</v>
      </c>
      <c r="Y6" s="22">
        <f t="shared" ref="Y6:AG6" si="4">IF(Y7="",NA(),Y7)</f>
        <v>103.45</v>
      </c>
      <c r="Z6" s="22">
        <f t="shared" si="4"/>
        <v>102.73</v>
      </c>
      <c r="AA6" s="22">
        <f t="shared" si="4"/>
        <v>100.36</v>
      </c>
      <c r="AB6" s="22">
        <f t="shared" si="4"/>
        <v>111.64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169.07</v>
      </c>
      <c r="AU6" s="22">
        <f t="shared" ref="AU6:BC6" si="6">IF(AU7="",NA(),AU7)</f>
        <v>194.45</v>
      </c>
      <c r="AV6" s="22">
        <f t="shared" si="6"/>
        <v>203.2</v>
      </c>
      <c r="AW6" s="22">
        <f t="shared" si="6"/>
        <v>216.79</v>
      </c>
      <c r="AX6" s="22">
        <f t="shared" si="6"/>
        <v>215.01</v>
      </c>
      <c r="AY6" s="22">
        <f t="shared" si="6"/>
        <v>360.86</v>
      </c>
      <c r="AZ6" s="22">
        <f t="shared" si="6"/>
        <v>350.79</v>
      </c>
      <c r="BA6" s="22">
        <f t="shared" si="6"/>
        <v>354.57</v>
      </c>
      <c r="BB6" s="22">
        <f t="shared" si="6"/>
        <v>357.74</v>
      </c>
      <c r="BC6" s="22">
        <f t="shared" si="6"/>
        <v>344.88</v>
      </c>
      <c r="BD6" s="21" t="str">
        <f>IF(BD7="","",IF(BD7="-","【-】","【"&amp;SUBSTITUTE(TEXT(BD7,"#,##0.00"),"-","△")&amp;"】"))</f>
        <v>【243.36】</v>
      </c>
      <c r="BE6" s="22">
        <f>IF(BE7="",NA(),BE7)</f>
        <v>687.46</v>
      </c>
      <c r="BF6" s="22">
        <f t="shared" ref="BF6:BN6" si="7">IF(BF7="",NA(),BF7)</f>
        <v>679.22</v>
      </c>
      <c r="BG6" s="22">
        <f t="shared" si="7"/>
        <v>659.02</v>
      </c>
      <c r="BH6" s="22">
        <f t="shared" si="7"/>
        <v>638.58000000000004</v>
      </c>
      <c r="BI6" s="22">
        <f t="shared" si="7"/>
        <v>623.47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82.69</v>
      </c>
      <c r="BQ6" s="22">
        <f t="shared" ref="BQ6:BY6" si="8">IF(BQ7="",NA(),BQ7)</f>
        <v>81</v>
      </c>
      <c r="BR6" s="22">
        <f t="shared" si="8"/>
        <v>81.430000000000007</v>
      </c>
      <c r="BS6" s="22">
        <f t="shared" si="8"/>
        <v>75.349999999999994</v>
      </c>
      <c r="BT6" s="22">
        <f t="shared" si="8"/>
        <v>81.81</v>
      </c>
      <c r="BU6" s="22">
        <f t="shared" si="8"/>
        <v>103.32</v>
      </c>
      <c r="BV6" s="22">
        <f t="shared" si="8"/>
        <v>100.85</v>
      </c>
      <c r="BW6" s="22">
        <f t="shared" si="8"/>
        <v>103.79</v>
      </c>
      <c r="BX6" s="22">
        <f t="shared" si="8"/>
        <v>98.3</v>
      </c>
      <c r="BY6" s="22">
        <f t="shared" si="8"/>
        <v>98.89</v>
      </c>
      <c r="BZ6" s="21" t="str">
        <f>IF(BZ7="","",IF(BZ7="-","【-】","【"&amp;SUBSTITUTE(TEXT(BZ7,"#,##0.00"),"-","△")&amp;"】"))</f>
        <v>【97.82】</v>
      </c>
      <c r="CA6" s="22">
        <f>IF(CA7="",NA(),CA7)</f>
        <v>184.96</v>
      </c>
      <c r="CB6" s="22">
        <f t="shared" ref="CB6:CJ6" si="9">IF(CB7="",NA(),CB7)</f>
        <v>187.16</v>
      </c>
      <c r="CC6" s="22">
        <f t="shared" si="9"/>
        <v>186.34</v>
      </c>
      <c r="CD6" s="22">
        <f t="shared" si="9"/>
        <v>201.82</v>
      </c>
      <c r="CE6" s="22">
        <f t="shared" si="9"/>
        <v>186.59</v>
      </c>
      <c r="CF6" s="22">
        <f t="shared" si="9"/>
        <v>168.56</v>
      </c>
      <c r="CG6" s="22">
        <f t="shared" si="9"/>
        <v>167.1</v>
      </c>
      <c r="CH6" s="22">
        <f t="shared" si="9"/>
        <v>167.86</v>
      </c>
      <c r="CI6" s="22">
        <f t="shared" si="9"/>
        <v>173.68</v>
      </c>
      <c r="CJ6" s="22">
        <f t="shared" si="9"/>
        <v>174.52</v>
      </c>
      <c r="CK6" s="21" t="str">
        <f>IF(CK7="","",IF(CK7="-","【-】","【"&amp;SUBSTITUTE(TEXT(CK7,"#,##0.00"),"-","△")&amp;"】"))</f>
        <v>【177.56】</v>
      </c>
      <c r="CL6" s="22">
        <f>IF(CL7="",NA(),CL7)</f>
        <v>57.43</v>
      </c>
      <c r="CM6" s="22">
        <f t="shared" ref="CM6:CU6" si="10">IF(CM7="",NA(),CM7)</f>
        <v>56.2</v>
      </c>
      <c r="CN6" s="22">
        <f t="shared" si="10"/>
        <v>54.76</v>
      </c>
      <c r="CO6" s="22">
        <f t="shared" si="10"/>
        <v>55.55</v>
      </c>
      <c r="CP6" s="22">
        <f t="shared" si="10"/>
        <v>54.46</v>
      </c>
      <c r="CQ6" s="22">
        <f t="shared" si="10"/>
        <v>59.51</v>
      </c>
      <c r="CR6" s="22">
        <f t="shared" si="10"/>
        <v>59.91</v>
      </c>
      <c r="CS6" s="22">
        <f t="shared" si="10"/>
        <v>59.4</v>
      </c>
      <c r="CT6" s="22">
        <f t="shared" si="10"/>
        <v>59.24</v>
      </c>
      <c r="CU6" s="22">
        <f t="shared" si="10"/>
        <v>58.77</v>
      </c>
      <c r="CV6" s="21" t="str">
        <f>IF(CV7="","",IF(CV7="-","【-】","【"&amp;SUBSTITUTE(TEXT(CV7,"#,##0.00"),"-","△")&amp;"】"))</f>
        <v>【59.81】</v>
      </c>
      <c r="CW6" s="22">
        <f>IF(CW7="",NA(),CW7)</f>
        <v>78.47</v>
      </c>
      <c r="CX6" s="22">
        <f t="shared" ref="CX6:DF6" si="11">IF(CX7="",NA(),CX7)</f>
        <v>80.27</v>
      </c>
      <c r="CY6" s="22">
        <f t="shared" si="11"/>
        <v>81.540000000000006</v>
      </c>
      <c r="CZ6" s="22">
        <f t="shared" si="11"/>
        <v>79.150000000000006</v>
      </c>
      <c r="DA6" s="22">
        <f t="shared" si="11"/>
        <v>80.33</v>
      </c>
      <c r="DB6" s="22">
        <f t="shared" si="11"/>
        <v>87.08</v>
      </c>
      <c r="DC6" s="22">
        <f t="shared" si="11"/>
        <v>87.26</v>
      </c>
      <c r="DD6" s="22">
        <f t="shared" si="11"/>
        <v>87.57</v>
      </c>
      <c r="DE6" s="22">
        <f t="shared" si="11"/>
        <v>87.26</v>
      </c>
      <c r="DF6" s="22">
        <f t="shared" si="11"/>
        <v>86.95</v>
      </c>
      <c r="DG6" s="21" t="str">
        <f>IF(DG7="","",IF(DG7="-","【-】","【"&amp;SUBSTITUTE(TEXT(DG7,"#,##0.00"),"-","△")&amp;"】"))</f>
        <v>【89.42】</v>
      </c>
      <c r="DH6" s="22">
        <f>IF(DH7="",NA(),DH7)</f>
        <v>40.76</v>
      </c>
      <c r="DI6" s="22">
        <f t="shared" ref="DI6:DQ6" si="12">IF(DI7="",NA(),DI7)</f>
        <v>42.12</v>
      </c>
      <c r="DJ6" s="22">
        <f t="shared" si="12"/>
        <v>43.59</v>
      </c>
      <c r="DK6" s="22">
        <f t="shared" si="12"/>
        <v>44.73</v>
      </c>
      <c r="DL6" s="22">
        <f t="shared" si="12"/>
        <v>45.94</v>
      </c>
      <c r="DM6" s="22">
        <f t="shared" si="12"/>
        <v>48.55</v>
      </c>
      <c r="DN6" s="22">
        <f t="shared" si="12"/>
        <v>49.2</v>
      </c>
      <c r="DO6" s="22">
        <f t="shared" si="12"/>
        <v>50.01</v>
      </c>
      <c r="DP6" s="22">
        <f t="shared" si="12"/>
        <v>50.99</v>
      </c>
      <c r="DQ6" s="22">
        <f t="shared" si="12"/>
        <v>51.79</v>
      </c>
      <c r="DR6" s="21" t="str">
        <f>IF(DR7="","",IF(DR7="-","【-】","【"&amp;SUBSTITUTE(TEXT(DR7,"#,##0.00"),"-","△")&amp;"】"))</f>
        <v>【52.02】</v>
      </c>
      <c r="DS6" s="22">
        <f>IF(DS7="",NA(),DS7)</f>
        <v>0.2</v>
      </c>
      <c r="DT6" s="22">
        <f t="shared" ref="DT6:EB6" si="13">IF(DT7="",NA(),DT7)</f>
        <v>0.8</v>
      </c>
      <c r="DU6" s="22">
        <f t="shared" si="13"/>
        <v>1.81</v>
      </c>
      <c r="DV6" s="22">
        <f t="shared" si="13"/>
        <v>32.78</v>
      </c>
      <c r="DW6" s="22">
        <f t="shared" si="13"/>
        <v>33.25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0.19</v>
      </c>
      <c r="EE6" s="22">
        <f t="shared" ref="EE6:EM6" si="14">IF(EE7="",NA(),EE7)</f>
        <v>0.43</v>
      </c>
      <c r="EF6" s="22">
        <f t="shared" si="14"/>
        <v>0.18</v>
      </c>
      <c r="EG6" s="22">
        <f t="shared" si="14"/>
        <v>0.19</v>
      </c>
      <c r="EH6" s="22">
        <f t="shared" si="14"/>
        <v>0.17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192112</v>
      </c>
      <c r="D7" s="24">
        <v>46</v>
      </c>
      <c r="E7" s="24">
        <v>1</v>
      </c>
      <c r="F7" s="24">
        <v>0</v>
      </c>
      <c r="G7" s="24">
        <v>1</v>
      </c>
      <c r="H7" s="24" t="s">
        <v>93</v>
      </c>
      <c r="I7" s="24" t="s">
        <v>94</v>
      </c>
      <c r="J7" s="24" t="s">
        <v>95</v>
      </c>
      <c r="K7" s="24" t="s">
        <v>96</v>
      </c>
      <c r="L7" s="24" t="s">
        <v>97</v>
      </c>
      <c r="M7" s="24" t="s">
        <v>98</v>
      </c>
      <c r="N7" s="25" t="s">
        <v>99</v>
      </c>
      <c r="O7" s="25">
        <v>63.41</v>
      </c>
      <c r="P7" s="25">
        <v>97.22</v>
      </c>
      <c r="Q7" s="25">
        <v>2801</v>
      </c>
      <c r="R7" s="25">
        <v>67271</v>
      </c>
      <c r="S7" s="25">
        <v>201.92</v>
      </c>
      <c r="T7" s="25">
        <v>333.16</v>
      </c>
      <c r="U7" s="25">
        <v>65219</v>
      </c>
      <c r="V7" s="25">
        <v>70.819999999999993</v>
      </c>
      <c r="W7" s="25">
        <v>920.91</v>
      </c>
      <c r="X7" s="25">
        <v>101.16</v>
      </c>
      <c r="Y7" s="25">
        <v>103.45</v>
      </c>
      <c r="Z7" s="25">
        <v>102.73</v>
      </c>
      <c r="AA7" s="25">
        <v>100.36</v>
      </c>
      <c r="AB7" s="25">
        <v>111.64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169.07</v>
      </c>
      <c r="AU7" s="25">
        <v>194.45</v>
      </c>
      <c r="AV7" s="25">
        <v>203.2</v>
      </c>
      <c r="AW7" s="25">
        <v>216.79</v>
      </c>
      <c r="AX7" s="25">
        <v>215.01</v>
      </c>
      <c r="AY7" s="25">
        <v>360.86</v>
      </c>
      <c r="AZ7" s="25">
        <v>350.79</v>
      </c>
      <c r="BA7" s="25">
        <v>354.57</v>
      </c>
      <c r="BB7" s="25">
        <v>357.74</v>
      </c>
      <c r="BC7" s="25">
        <v>344.88</v>
      </c>
      <c r="BD7" s="25">
        <v>243.36</v>
      </c>
      <c r="BE7" s="25">
        <v>687.46</v>
      </c>
      <c r="BF7" s="25">
        <v>679.22</v>
      </c>
      <c r="BG7" s="25">
        <v>659.02</v>
      </c>
      <c r="BH7" s="25">
        <v>638.58000000000004</v>
      </c>
      <c r="BI7" s="25">
        <v>623.47</v>
      </c>
      <c r="BJ7" s="25">
        <v>309.27999999999997</v>
      </c>
      <c r="BK7" s="25">
        <v>322.92</v>
      </c>
      <c r="BL7" s="25">
        <v>303.45999999999998</v>
      </c>
      <c r="BM7" s="25">
        <v>307.27999999999997</v>
      </c>
      <c r="BN7" s="25">
        <v>304.02</v>
      </c>
      <c r="BO7" s="25">
        <v>265.93</v>
      </c>
      <c r="BP7" s="25">
        <v>82.69</v>
      </c>
      <c r="BQ7" s="25">
        <v>81</v>
      </c>
      <c r="BR7" s="25">
        <v>81.430000000000007</v>
      </c>
      <c r="BS7" s="25">
        <v>75.349999999999994</v>
      </c>
      <c r="BT7" s="25">
        <v>81.81</v>
      </c>
      <c r="BU7" s="25">
        <v>103.32</v>
      </c>
      <c r="BV7" s="25">
        <v>100.85</v>
      </c>
      <c r="BW7" s="25">
        <v>103.79</v>
      </c>
      <c r="BX7" s="25">
        <v>98.3</v>
      </c>
      <c r="BY7" s="25">
        <v>98.89</v>
      </c>
      <c r="BZ7" s="25">
        <v>97.82</v>
      </c>
      <c r="CA7" s="25">
        <v>184.96</v>
      </c>
      <c r="CB7" s="25">
        <v>187.16</v>
      </c>
      <c r="CC7" s="25">
        <v>186.34</v>
      </c>
      <c r="CD7" s="25">
        <v>201.82</v>
      </c>
      <c r="CE7" s="25">
        <v>186.59</v>
      </c>
      <c r="CF7" s="25">
        <v>168.56</v>
      </c>
      <c r="CG7" s="25">
        <v>167.1</v>
      </c>
      <c r="CH7" s="25">
        <v>167.86</v>
      </c>
      <c r="CI7" s="25">
        <v>173.68</v>
      </c>
      <c r="CJ7" s="25">
        <v>174.52</v>
      </c>
      <c r="CK7" s="25">
        <v>177.56</v>
      </c>
      <c r="CL7" s="25">
        <v>57.43</v>
      </c>
      <c r="CM7" s="25">
        <v>56.2</v>
      </c>
      <c r="CN7" s="25">
        <v>54.76</v>
      </c>
      <c r="CO7" s="25">
        <v>55.55</v>
      </c>
      <c r="CP7" s="25">
        <v>54.46</v>
      </c>
      <c r="CQ7" s="25">
        <v>59.51</v>
      </c>
      <c r="CR7" s="25">
        <v>59.91</v>
      </c>
      <c r="CS7" s="25">
        <v>59.4</v>
      </c>
      <c r="CT7" s="25">
        <v>59.24</v>
      </c>
      <c r="CU7" s="25">
        <v>58.77</v>
      </c>
      <c r="CV7" s="25">
        <v>59.81</v>
      </c>
      <c r="CW7" s="25">
        <v>78.47</v>
      </c>
      <c r="CX7" s="25">
        <v>80.27</v>
      </c>
      <c r="CY7" s="25">
        <v>81.540000000000006</v>
      </c>
      <c r="CZ7" s="25">
        <v>79.150000000000006</v>
      </c>
      <c r="DA7" s="25">
        <v>80.33</v>
      </c>
      <c r="DB7" s="25">
        <v>87.08</v>
      </c>
      <c r="DC7" s="25">
        <v>87.26</v>
      </c>
      <c r="DD7" s="25">
        <v>87.57</v>
      </c>
      <c r="DE7" s="25">
        <v>87.26</v>
      </c>
      <c r="DF7" s="25">
        <v>86.95</v>
      </c>
      <c r="DG7" s="25">
        <v>89.42</v>
      </c>
      <c r="DH7" s="25">
        <v>40.76</v>
      </c>
      <c r="DI7" s="25">
        <v>42.12</v>
      </c>
      <c r="DJ7" s="25">
        <v>43.59</v>
      </c>
      <c r="DK7" s="25">
        <v>44.73</v>
      </c>
      <c r="DL7" s="25">
        <v>45.94</v>
      </c>
      <c r="DM7" s="25">
        <v>48.55</v>
      </c>
      <c r="DN7" s="25">
        <v>49.2</v>
      </c>
      <c r="DO7" s="25">
        <v>50.01</v>
      </c>
      <c r="DP7" s="25">
        <v>50.99</v>
      </c>
      <c r="DQ7" s="25">
        <v>51.79</v>
      </c>
      <c r="DR7" s="25">
        <v>52.02</v>
      </c>
      <c r="DS7" s="25">
        <v>0.2</v>
      </c>
      <c r="DT7" s="25">
        <v>0.8</v>
      </c>
      <c r="DU7" s="25">
        <v>1.81</v>
      </c>
      <c r="DV7" s="25">
        <v>32.78</v>
      </c>
      <c r="DW7" s="25">
        <v>33.25</v>
      </c>
      <c r="DX7" s="25">
        <v>17.11</v>
      </c>
      <c r="DY7" s="25">
        <v>18.329999999999998</v>
      </c>
      <c r="DZ7" s="25">
        <v>20.27</v>
      </c>
      <c r="EA7" s="25">
        <v>21.69</v>
      </c>
      <c r="EB7" s="25">
        <v>23.19</v>
      </c>
      <c r="EC7" s="25">
        <v>25.37</v>
      </c>
      <c r="ED7" s="25">
        <v>0.19</v>
      </c>
      <c r="EE7" s="25">
        <v>0.43</v>
      </c>
      <c r="EF7" s="25">
        <v>0.18</v>
      </c>
      <c r="EG7" s="25">
        <v>0.19</v>
      </c>
      <c r="EH7" s="25">
        <v>0.17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公営企業部企業会計課会計担当 市川 利恵</cp:lastModifiedBy>
  <dcterms:created xsi:type="dcterms:W3CDTF">2025-01-24T06:48:47Z</dcterms:created>
  <dcterms:modified xsi:type="dcterms:W3CDTF">2025-02-03T05:51:37Z</dcterms:modified>
  <cp:category/>
</cp:coreProperties>
</file>