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4決算統計（公営企業）\13★経営比較分析表★\02_作成\03市町村等→山梨県\03堀内（水道・病院）\02法非適用\17南部町　〇\"/>
    </mc:Choice>
  </mc:AlternateContent>
  <workbookProtection workbookAlgorithmName="SHA-512" workbookHashValue="2eBUU4+r3uR7PuPs3PqA5k2hHfM0bmtRLM5i8x5vZDhYnH8/dmTYSvKRTc1uJAYJN5Uo3n2uVpz5eJY30eQiBA==" workbookSaltValue="24LzQQiXHTqxcCER17j80A==" workbookSpinCount="100000" lockStructure="1"/>
  <bookViews>
    <workbookView xWindow="0" yWindow="0" windowWidth="30720" windowHeight="12696"/>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BB10" i="4"/>
  <c r="AT10" i="4"/>
  <c r="AL10" i="4"/>
  <c r="W10" i="4"/>
  <c r="P10" i="4"/>
  <c r="B10" i="4"/>
  <c r="AD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<sst xmlns="http://schemas.openxmlformats.org/spreadsheetml/2006/main" count="233" uniqueCount="117">
  <si>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</si>
  <si>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</si>
  <si>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</si>
  <si>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</si>
  <si>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</si>
  <si>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</si>
  <si>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</si>
  <si>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</si>
  <si>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</si>
  <si>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</si>
  <si>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</si>
  <si>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</si>
  <si>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</si>
  <si>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</si>
  <si>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</si>
  <si>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</si>
  <si>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</si>
  <si>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</si>
  <si>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</si>
  <si>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</si>
  <si>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</si>
  <si>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</si>
  <si>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</si>
  <si>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</si>
  <si>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</si>
  <si>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</si>
  <si>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</si>
  <si>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</si>
  <si>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</si>
  <si>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</si>
  <si>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</si>
  <si>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</si>
  <si>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</si>
  <si>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</si>
  <si>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</si>
  <si>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</si>
  <si>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</si>
  <si>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</si>
  <si>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</si>
  <si>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</si>
  <si>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</si>
  <si>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</si>
  <si>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</si>
  <si>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</si>
  <si>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</si>
  <si>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</si>
  <si>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</si>
  <si>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</si>
  <si>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</si>
  <si>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</si>
  <si>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</si>
  <si>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</si>
  <si>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</si>
  <si>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</si>
  <si>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</si>
  <si>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</si>
  <si>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</si>
  <si>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</si>
  <si>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</si>
  <si>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</si>
  <si>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</si>
  <si>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</si>
  <si>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</si>
  <si>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</si>
  <si>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</si>
  <si>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</si>
  <si>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</si>
  <si>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</si>
  <si>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</si>
  <si>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</si>
  <si>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</si>
  <si>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</si>
  <si>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</si>
  <si>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</si>
  <si>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</si>
  <si>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</si>
  <si>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</si>
  <si>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</si>
  <si>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</si>
  <si>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</si>
  <si>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</si>
  <si>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</si>
  <si>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</si>
  <si>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</si>
  <si>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</si>
  <si>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</si>
  <si>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</si>
  <si>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</si>
  <si>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</si>
  <si>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</si>
  <si>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</si>
  <si>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</si>
  <si>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</si>
  <si>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</si>
  <si>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</si>
  <si>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</si>
  <si>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南部町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</si>
  <si>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</si>
  <si>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</si>
  <si>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</si>
  <si>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</si>
  <si>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</si>
  <si>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</si>
  <si>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</si>
  <si>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</si>
  <si>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</si>
  <si>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</si>
  <si>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</si>
  <si>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</si>
  <si>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</si>
  <si>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</si>
  <si>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</si>
  <si>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</si>
  <si>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</si>
  <si>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更新計画を基に、布設替を行っているが、昨年度は施設間の融通のための施設整備の事業を行い更新率が減少した。数値はないが管路のほとんどを更新し、耐用年数を超えた管路は一部となっている。今後はさらなる管路更新を行う予定である。
施設や設備は建設・設置後20数年が経過し、様々な不具合が起こっている。これらについても定期的な更新が必要であり、そのための費用も軽微ではないため、課題の一つである。</t>
    <rPh sb="0" eb="6">
      <t>カンロコウシンケイカク</t>
    </rPh>
    <rPh sb="7" eb="8">
      <t>モト</t>
    </rPh>
    <rPh sb="10" eb="13">
      <t>フセツガエ</t>
    </rPh>
    <rPh sb="14" eb="15">
      <t>オコナ</t>
    </rPh>
    <rPh sb="21" eb="24">
      <t>サクネンド</t>
    </rPh>
    <rPh sb="25" eb="27">
      <t>シセツ</t>
    </rPh>
    <rPh sb="27" eb="28">
      <t>カン</t>
    </rPh>
    <rPh sb="29" eb="31">
      <t>ユウズウ</t>
    </rPh>
    <rPh sb="35" eb="39">
      <t>シセツセイビ</t>
    </rPh>
    <rPh sb="40" eb="42">
      <t>ジギョウ</t>
    </rPh>
    <rPh sb="43" eb="44">
      <t>オコナ</t>
    </rPh>
    <rPh sb="45" eb="48">
      <t>コウシンリツ</t>
    </rPh>
    <rPh sb="49" eb="51">
      <t>ゲンショウ</t>
    </rPh>
    <rPh sb="54" eb="56">
      <t>スウチ</t>
    </rPh>
    <rPh sb="60" eb="62">
      <t>カンロ</t>
    </rPh>
    <rPh sb="68" eb="70">
      <t>コウシン</t>
    </rPh>
    <rPh sb="72" eb="76">
      <t>タイヨウネンスウ</t>
    </rPh>
    <rPh sb="77" eb="78">
      <t>コ</t>
    </rPh>
    <rPh sb="80" eb="82">
      <t>カンロ</t>
    </rPh>
    <rPh sb="83" eb="85">
      <t>イチブ</t>
    </rPh>
    <rPh sb="92" eb="94">
      <t>コンゴ</t>
    </rPh>
    <rPh sb="99" eb="103">
      <t>カンロコウシン</t>
    </rPh>
    <rPh sb="104" eb="105">
      <t>オコナ</t>
    </rPh>
    <rPh sb="106" eb="108">
      <t>ヨテイ</t>
    </rPh>
    <rPh sb="113" eb="115">
      <t>シセツ</t>
    </rPh>
    <rPh sb="116" eb="118">
      <t>セツビ</t>
    </rPh>
    <rPh sb="119" eb="121">
      <t>ケンセツ</t>
    </rPh>
    <rPh sb="122" eb="125">
      <t>セッチゴ</t>
    </rPh>
    <rPh sb="127" eb="129">
      <t>スウネン</t>
    </rPh>
    <rPh sb="130" eb="132">
      <t>ケイカ</t>
    </rPh>
    <rPh sb="134" eb="136">
      <t>サマザマ</t>
    </rPh>
    <rPh sb="137" eb="140">
      <t>フグアイ</t>
    </rPh>
    <rPh sb="141" eb="142">
      <t>オ</t>
    </rPh>
    <rPh sb="156" eb="159">
      <t>テイキテキ</t>
    </rPh>
    <rPh sb="160" eb="162">
      <t>コウシン</t>
    </rPh>
    <rPh sb="163" eb="165">
      <t>ヒツヨウ</t>
    </rPh>
    <rPh sb="174" eb="176">
      <t>ヒヨウ</t>
    </rPh>
    <rPh sb="177" eb="179">
      <t>ケイビ</t>
    </rPh>
    <rPh sb="186" eb="188">
      <t>カダイ</t>
    </rPh>
    <rPh sb="189" eb="190">
      <t>ヒト</t>
    </rPh>
    <phoneticPr fontId="4"/>
  </si>
  <si>
    <t>現在南部町では地方債償還金が最大を迎えている。また、多くの施設を抱え、その維持費も年々上昇している状況である。そのためには料金改定も必要だが、コロナや物価高の社会情勢を鑑みると必要最低限の改定を行えるかどうかであるため、管路更新や設備更新はより計画性を持って行う必要がある。
また、施設の多さは管理する職員数の現状もあり、あらゆる負担を大きくしているため、今後は施設の統合計画を立てる必要があり、これらを勘案して経営戦略を改定し、より安定した水道運営を目指す。</t>
    <rPh sb="26" eb="27">
      <t>オオ</t>
    </rPh>
    <rPh sb="29" eb="31">
      <t>シセツ</t>
    </rPh>
    <rPh sb="32" eb="33">
      <t>カカ</t>
    </rPh>
    <rPh sb="37" eb="40">
      <t>イジヒ</t>
    </rPh>
    <rPh sb="41" eb="45">
      <t>ネンネンジョウショウ</t>
    </rPh>
    <rPh sb="49" eb="51">
      <t>ジョウキョウ</t>
    </rPh>
    <rPh sb="75" eb="78">
      <t>ブッカダカ</t>
    </rPh>
    <rPh sb="79" eb="83">
      <t>シャカイジョウセイ</t>
    </rPh>
    <rPh sb="84" eb="85">
      <t>カンガ</t>
    </rPh>
    <rPh sb="88" eb="93">
      <t>ヒツヨウサイテイゲン</t>
    </rPh>
    <rPh sb="94" eb="96">
      <t>カイテイ</t>
    </rPh>
    <rPh sb="97" eb="98">
      <t>オコナ</t>
    </rPh>
    <rPh sb="110" eb="114">
      <t>カンロコウシン</t>
    </rPh>
    <rPh sb="115" eb="119">
      <t>セツビコウシン</t>
    </rPh>
    <rPh sb="122" eb="125">
      <t>ケイカクセイ</t>
    </rPh>
    <rPh sb="126" eb="127">
      <t>モ</t>
    </rPh>
    <rPh sb="129" eb="130">
      <t>オコナ</t>
    </rPh>
    <rPh sb="131" eb="133">
      <t>ヒツヨウ</t>
    </rPh>
    <rPh sb="141" eb="143">
      <t>シセツ</t>
    </rPh>
    <rPh sb="144" eb="145">
      <t>オオ</t>
    </rPh>
    <rPh sb="147" eb="149">
      <t>カンリ</t>
    </rPh>
    <rPh sb="151" eb="154">
      <t>ショクインスウ</t>
    </rPh>
    <rPh sb="155" eb="157">
      <t>ゲンジョウ</t>
    </rPh>
    <rPh sb="165" eb="167">
      <t>フタン</t>
    </rPh>
    <rPh sb="168" eb="169">
      <t>オオ</t>
    </rPh>
    <rPh sb="178" eb="180">
      <t>コンゴ</t>
    </rPh>
    <rPh sb="181" eb="183">
      <t>シセツ</t>
    </rPh>
    <rPh sb="184" eb="186">
      <t>トウゴウ</t>
    </rPh>
    <rPh sb="186" eb="188">
      <t>ケイカク</t>
    </rPh>
    <rPh sb="189" eb="190">
      <t>タ</t>
    </rPh>
    <rPh sb="192" eb="194">
      <t>ヒツヨウ</t>
    </rPh>
    <rPh sb="202" eb="204">
      <t>カンアン</t>
    </rPh>
    <rPh sb="206" eb="210">
      <t>ケイエイセンリャク</t>
    </rPh>
    <rPh sb="211" eb="213">
      <t>カイテイ</t>
    </rPh>
    <rPh sb="217" eb="219">
      <t>アンテイ</t>
    </rPh>
    <rPh sb="221" eb="225">
      <t>スイドウウンエイ</t>
    </rPh>
    <rPh sb="226" eb="228">
      <t>メザ</t>
    </rPh>
    <phoneticPr fontId="4"/>
  </si>
  <si>
    <t xml:space="preserve">収益的収支は昨年度から低下しているが、地方債償還金が増加したことによるもので、料金改定や施設統合なそ経営改善に向けた取り組みが必要と考えられる。企業債残高対給水収益比率と料金回収率の数値が昨年度から急激に変化しているのは、コロナ対策として、水道料金の無料化を行ったことによるもので、無料分を料金として換算すれば類似団体と近似値となるが水道料金の見直しを検討するべき数値である。施設利用率および有収率は類似団体に比べともに低い数値である。施設利用率は給水人口減によるものと思われることから、施設のダウンサイジング・統合を検討する時期である。有収率は近年上昇傾向であり、管路の大部分は布設替を行い、漏水は減少しつつある。しかしながら、耐用年数を過ぎた管からの漏水が顕著に現れており、計画的な布設替を行う必要がある。
</t>
    <rPh sb="0" eb="3">
      <t>シュウエキテキ</t>
    </rPh>
    <rPh sb="3" eb="5">
      <t>シュウシ</t>
    </rPh>
    <rPh sb="6" eb="9">
      <t>サクネンド</t>
    </rPh>
    <rPh sb="11" eb="13">
      <t>テイカ</t>
    </rPh>
    <rPh sb="210" eb="211">
      <t>ヒク</t>
    </rPh>
    <rPh sb="212" eb="214">
      <t>スウチ</t>
    </rPh>
    <rPh sb="247" eb="248">
      <t>ス</t>
    </rPh>
    <rPh sb="250" eb="251">
      <t>カン</t>
    </rPh>
    <rPh sb="254" eb="256">
      <t>ロウスイ</t>
    </rPh>
    <rPh sb="257" eb="259">
      <t>ケンチョ</t>
    </rPh>
    <rPh sb="260" eb="261">
      <t>アラワ</t>
    </rPh>
    <rPh sb="266" eb="269">
      <t>ケイカクテキ</t>
    </rPh>
    <rPh sb="269" eb="272">
      <t>ユウシュウリツ</t>
    </rPh>
    <rPh sb="273" eb="275">
      <t>キンネン</t>
    </rPh>
    <rPh sb="275" eb="277">
      <t>ジョウショウ</t>
    </rPh>
    <rPh sb="277" eb="279">
      <t>ケイコウ</t>
    </rPh>
    <rPh sb="284" eb="287">
      <t>フセツガエ</t>
    </rPh>
    <rPh sb="288" eb="289">
      <t>オコナ</t>
    </rPh>
    <rPh sb="290" eb="2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</si>
</sst>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0.39</c:v>
                </c:pt>
                <c:pt idx="1">
                  <c:v>0.26</c:v>
                </c:pt>
                <c:pt idx="2">
                  <c:v>0.84</c:v>
                </c:pt>
                <c:pt idx="3">
                  <c:v>0.47</c:v>
                </c:pt>
                <c:pt idx="4">
                  <c:v>0.2</c:v>
                </c:pt>
              </c:numCache>
            </c:numRef>
          </c:val>
          <c:extLst>
            <c:ext xmlns:c16="http://schemas.microsoft.com/office/drawing/2014/chart" uri="{C3380CC4-5D6E-409C-BE32-E72D297353CC}">
              <c16:uniqueId val="{00000000-F5BC-4D4E-8B36-250BFAA6264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F5BC-4D4E-8B36-250BFAA6264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44.82</c:v>
                </c:pt>
                <c:pt idx="1">
                  <c:v>51.37</c:v>
                </c:pt>
                <c:pt idx="2">
                  <c:v>49.64</c:v>
                </c:pt>
                <c:pt idx="3">
                  <c:v>46.78</c:v>
                </c:pt>
                <c:pt idx="4">
                  <c:v>45.45</c:v>
                </c:pt>
              </c:numCache>
            </c:numRef>
          </c:val>
          <c:extLst>
            <c:ext xmlns:c16="http://schemas.microsoft.com/office/drawing/2014/chart" uri="{C3380CC4-5D6E-409C-BE32-E72D297353CC}">
              <c16:uniqueId val="{00000000-3C47-4D67-9721-239B965E5DD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3C47-4D67-9721-239B965E5DD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68.97</c:v>
                </c:pt>
                <c:pt idx="1">
                  <c:v>57.82</c:v>
                </c:pt>
                <c:pt idx="2">
                  <c:v>56.22</c:v>
                </c:pt>
                <c:pt idx="3">
                  <c:v>59.12</c:v>
                </c:pt>
                <c:pt idx="4">
                  <c:v>63.38</c:v>
                </c:pt>
              </c:numCache>
            </c:numRef>
          </c:val>
          <c:extLst>
            <c:ext xmlns:c16="http://schemas.microsoft.com/office/drawing/2014/chart" uri="{C3380CC4-5D6E-409C-BE32-E72D297353CC}">
              <c16:uniqueId val="{00000000-FDA9-4960-B388-F2B63810648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FDA9-4960-B388-F2B63810648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68.45</c:v>
                </c:pt>
                <c:pt idx="1">
                  <c:v>71.7</c:v>
                </c:pt>
                <c:pt idx="2">
                  <c:v>75.16</c:v>
                </c:pt>
                <c:pt idx="3">
                  <c:v>71.47</c:v>
                </c:pt>
                <c:pt idx="4">
                  <c:v>68.709999999999994</c:v>
                </c:pt>
              </c:numCache>
            </c:numRef>
          </c:val>
          <c:extLst>
            <c:ext xmlns:c16="http://schemas.microsoft.com/office/drawing/2014/chart" uri="{C3380CC4-5D6E-409C-BE32-E72D297353CC}">
              <c16:uniqueId val="{00000000-98C1-4AD9-850A-B5ACFD690CA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98C1-4AD9-850A-B5ACFD690CA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EE-4A12-97B8-5E42196030E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EE-4A12-97B8-5E42196030E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30-486F-B3E2-1D18BA2BBD6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30-486F-B3E2-1D18BA2BBD6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4-458F-A483-6B8F516564C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4-458F-A483-6B8F516564C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D7-46E9-B2D6-2858019DDEA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D7-46E9-B2D6-2858019DDEA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2082.73</c:v>
                </c:pt>
                <c:pt idx="1">
                  <c:v>1442.15</c:v>
                </c:pt>
                <c:pt idx="2">
                  <c:v>1509.12</c:v>
                </c:pt>
                <c:pt idx="3">
                  <c:v>2843.5</c:v>
                </c:pt>
                <c:pt idx="4">
                  <c:v>2776.75</c:v>
                </c:pt>
              </c:numCache>
            </c:numRef>
          </c:val>
          <c:extLst>
            <c:ext xmlns:c16="http://schemas.microsoft.com/office/drawing/2014/chart" uri="{C3380CC4-5D6E-409C-BE32-E72D297353CC}">
              <c16:uniqueId val="{00000000-119E-4D3E-AFA5-E44CD7EA6C3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119E-4D3E-AFA5-E44CD7EA6C3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40.22</c:v>
                </c:pt>
                <c:pt idx="1">
                  <c:v>58.07</c:v>
                </c:pt>
                <c:pt idx="2">
                  <c:v>58.04</c:v>
                </c:pt>
                <c:pt idx="3">
                  <c:v>26.98</c:v>
                </c:pt>
                <c:pt idx="4">
                  <c:v>26.69</c:v>
                </c:pt>
              </c:numCache>
            </c:numRef>
          </c:val>
          <c:extLst>
            <c:ext xmlns:c16="http://schemas.microsoft.com/office/drawing/2014/chart" uri="{C3380CC4-5D6E-409C-BE32-E72D297353CC}">
              <c16:uniqueId val="{00000000-8E29-4378-B159-EA80B1495C9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8E29-4378-B159-EA80B1495C9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195.84</c:v>
                </c:pt>
                <c:pt idx="1">
                  <c:v>198.53</c:v>
                </c:pt>
                <c:pt idx="2">
                  <c:v>197.28</c:v>
                </c:pt>
                <c:pt idx="3">
                  <c:v>220.23</c:v>
                </c:pt>
                <c:pt idx="4">
                  <c:v>211.76</c:v>
                </c:pt>
              </c:numCache>
            </c:numRef>
          </c:val>
          <c:extLst>
            <c:ext xmlns:c16="http://schemas.microsoft.com/office/drawing/2014/chart" uri="{C3380CC4-5D6E-409C-BE32-E72D297353CC}">
              <c16:uniqueId val="{00000000-AE3B-4A6A-9F6F-B9CFA8C4B91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AE3B-4A6A-9F6F-B9CFA8C4B91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山梨県　南部町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D2</v>
      </c>
      <c r="X8" s="36"/>
      <c r="Y8" s="36"/>
      <c r="Z8" s="36"/>
      <c r="AA8" s="36"/>
      <c r="AB8" s="36"/>
      <c r="AC8" s="36"/>
      <c r="AD8" s="36" t="str">
        <f>データ!$M$6</f>
        <v>非設置</v>
      </c>
      <c r="AE8" s="36"/>
      <c r="AF8" s="36"/>
      <c r="AG8" s="36"/>
      <c r="AH8" s="36"/>
      <c r="AI8" s="36"/>
      <c r="AJ8" s="36"/>
      <c r="AK8" s="2"/>
      <c r="AL8" s="37">
        <f>データ!$R$6</f>
        <v>7240</v>
      </c>
      <c r="AM8" s="37"/>
      <c r="AN8" s="37"/>
      <c r="AO8" s="37"/>
      <c r="AP8" s="37"/>
      <c r="AQ8" s="37"/>
      <c r="AR8" s="37"/>
      <c r="AS8" s="37"/>
      <c r="AT8" s="38">
        <f>データ!$S$6</f>
        <v>200.87</v>
      </c>
      <c r="AU8" s="38"/>
      <c r="AV8" s="38"/>
      <c r="AW8" s="38"/>
      <c r="AX8" s="38"/>
      <c r="AY8" s="38"/>
      <c r="AZ8" s="38"/>
      <c r="BA8" s="38"/>
      <c r="BB8" s="38">
        <f>データ!$T$6</f>
        <v>36.04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99.76</v>
      </c>
      <c r="Q10" s="38"/>
      <c r="R10" s="38"/>
      <c r="S10" s="38"/>
      <c r="T10" s="38"/>
      <c r="U10" s="38"/>
      <c r="V10" s="38"/>
      <c r="W10" s="37">
        <f>データ!$Q$6</f>
        <v>1930</v>
      </c>
      <c r="X10" s="37"/>
      <c r="Y10" s="37"/>
      <c r="Z10" s="37"/>
      <c r="AA10" s="37"/>
      <c r="AB10" s="37"/>
      <c r="AC10" s="37"/>
      <c r="AD10" s="2"/>
      <c r="AE10" s="2"/>
      <c r="AF10" s="2"/>
      <c r="AG10" s="2"/>
      <c r="AH10" s="2"/>
      <c r="AI10" s="2"/>
      <c r="AJ10" s="2"/>
      <c r="AK10" s="2"/>
      <c r="AL10" s="37">
        <f>データ!$U$6</f>
        <v>7159</v>
      </c>
      <c r="AM10" s="37"/>
      <c r="AN10" s="37"/>
      <c r="AO10" s="37"/>
      <c r="AP10" s="37"/>
      <c r="AQ10" s="37"/>
      <c r="AR10" s="37"/>
      <c r="AS10" s="37"/>
      <c r="AT10" s="38">
        <f>データ!$V$6</f>
        <v>21.3</v>
      </c>
      <c r="AU10" s="38"/>
      <c r="AV10" s="38"/>
      <c r="AW10" s="38"/>
      <c r="AX10" s="38"/>
      <c r="AY10" s="38"/>
      <c r="AZ10" s="38"/>
      <c r="BA10" s="38"/>
      <c r="BB10" s="38">
        <f>データ!$W$6</f>
        <v>336.1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5FyXvqPY5gD1RG73ZDY/x4Z2gDmQou+oWNqIHmnHoKwHbJhcZ9Pe6fSd2BNer/cmXOny2pW7kUbdwMCKx4fmpw==" saltValue="7KeDxBjBr07AtFQiUPu5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2021</v>
      </c>
      <c r="C6" s="20">
        <f t="shared" ref="C6:W6" si="3">C7</f>
        <v>193666</v>
      </c>
      <c r="D6" s="20">
        <f t="shared" si="3"/>
        <v>47</v>
      </c>
      <c r="E6" s="20">
        <f t="shared" si="3"/>
        <v>1</v>
      </c>
      <c r="F6" s="20">
        <f t="shared" si="3"/>
        <v>0</v>
      </c>
      <c r="G6" s="20">
        <f t="shared" si="3"/>
        <v>0</v>
      </c>
      <c r="H6" s="20" t="str">
        <f t="shared" si="3"/>
        <v>山梨県　南部町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99.76</v>
      </c>
      <c r="Q6" s="21">
        <f t="shared" si="3"/>
        <v>1930</v>
      </c>
      <c r="R6" s="21">
        <f t="shared" si="3"/>
        <v>7240</v>
      </c>
      <c r="S6" s="21">
        <f t="shared" si="3"/>
        <v>200.87</v>
      </c>
      <c r="T6" s="21">
        <f t="shared" si="3"/>
        <v>36.04</v>
      </c>
      <c r="U6" s="21">
        <f t="shared" si="3"/>
        <v>7159</v>
      </c>
      <c r="V6" s="21">
        <f t="shared" si="3"/>
        <v>21.3</v>
      </c>
      <c r="W6" s="21">
        <f t="shared" si="3"/>
        <v>336.1</v>
      </c>
      <c r="X6" s="22">
        <f>IF(X7="",NA(),X7)</f>
        <v>68.45</v>
      </c>
      <c r="Y6" s="22">
        <f t="shared" ref="Y6:AG6" si="4">IF(Y7="",NA(),Y7)</f>
        <v>71.7</v>
      </c>
      <c r="Z6" s="22">
        <f t="shared" si="4"/>
        <v>75.16</v>
      </c>
      <c r="AA6" s="22">
        <f t="shared" si="4"/>
        <v>71.47</v>
      </c>
      <c r="AB6" s="22">
        <f t="shared" si="4"/>
        <v>68.709999999999994</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2082.73</v>
      </c>
      <c r="BF6" s="22">
        <f t="shared" ref="BF6:BN6" si="7">IF(BF7="",NA(),BF7)</f>
        <v>1442.15</v>
      </c>
      <c r="BG6" s="22">
        <f t="shared" si="7"/>
        <v>1509.12</v>
      </c>
      <c r="BH6" s="22">
        <f t="shared" si="7"/>
        <v>2843.5</v>
      </c>
      <c r="BI6" s="22">
        <f t="shared" si="7"/>
        <v>2776.75</v>
      </c>
      <c r="BJ6" s="22">
        <f t="shared" si="7"/>
        <v>1295.06</v>
      </c>
      <c r="BK6" s="22">
        <f t="shared" si="7"/>
        <v>1168.7</v>
      </c>
      <c r="BL6" s="22">
        <f t="shared" si="7"/>
        <v>1245.46</v>
      </c>
      <c r="BM6" s="22">
        <f t="shared" si="7"/>
        <v>834.1</v>
      </c>
      <c r="BN6" s="22">
        <f t="shared" si="7"/>
        <v>853.42</v>
      </c>
      <c r="BO6" s="21" t="str">
        <f>IF(BO7="","",IF(BO7="-","【-】","【"&amp;SUBSTITUTE(TEXT(BO7,"#,##0.00"),"-","△")&amp;"】"))</f>
        <v>【940.88】</v>
      </c>
      <c r="BP6" s="22">
        <f>IF(BP7="",NA(),BP7)</f>
        <v>40.22</v>
      </c>
      <c r="BQ6" s="22">
        <f t="shared" ref="BQ6:BY6" si="8">IF(BQ7="",NA(),BQ7)</f>
        <v>58.07</v>
      </c>
      <c r="BR6" s="22">
        <f t="shared" si="8"/>
        <v>58.04</v>
      </c>
      <c r="BS6" s="22">
        <f t="shared" si="8"/>
        <v>26.98</v>
      </c>
      <c r="BT6" s="22">
        <f t="shared" si="8"/>
        <v>26.69</v>
      </c>
      <c r="BU6" s="22">
        <f t="shared" si="8"/>
        <v>53.29</v>
      </c>
      <c r="BV6" s="22">
        <f t="shared" si="8"/>
        <v>53.59</v>
      </c>
      <c r="BW6" s="22">
        <f t="shared" si="8"/>
        <v>51.08</v>
      </c>
      <c r="BX6" s="22">
        <f t="shared" si="8"/>
        <v>64.44</v>
      </c>
      <c r="BY6" s="22">
        <f t="shared" si="8"/>
        <v>60.53</v>
      </c>
      <c r="BZ6" s="21" t="str">
        <f>IF(BZ7="","",IF(BZ7="-","【-】","【"&amp;SUBSTITUTE(TEXT(BZ7,"#,##0.00"),"-","△")&amp;"】"))</f>
        <v>【54.59】</v>
      </c>
      <c r="CA6" s="22">
        <f>IF(CA7="",NA(),CA7)</f>
        <v>195.84</v>
      </c>
      <c r="CB6" s="22">
        <f t="shared" ref="CB6:CJ6" si="9">IF(CB7="",NA(),CB7)</f>
        <v>198.53</v>
      </c>
      <c r="CC6" s="22">
        <f t="shared" si="9"/>
        <v>197.28</v>
      </c>
      <c r="CD6" s="22">
        <f t="shared" si="9"/>
        <v>220.23</v>
      </c>
      <c r="CE6" s="22">
        <f t="shared" si="9"/>
        <v>211.76</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44.82</v>
      </c>
      <c r="CM6" s="22">
        <f t="shared" ref="CM6:CU6" si="10">IF(CM7="",NA(),CM7)</f>
        <v>51.37</v>
      </c>
      <c r="CN6" s="22">
        <f t="shared" si="10"/>
        <v>49.64</v>
      </c>
      <c r="CO6" s="22">
        <f t="shared" si="10"/>
        <v>46.78</v>
      </c>
      <c r="CP6" s="22">
        <f t="shared" si="10"/>
        <v>45.45</v>
      </c>
      <c r="CQ6" s="22">
        <f t="shared" si="10"/>
        <v>56.65</v>
      </c>
      <c r="CR6" s="22">
        <f t="shared" si="10"/>
        <v>56.41</v>
      </c>
      <c r="CS6" s="22">
        <f t="shared" si="10"/>
        <v>54.9</v>
      </c>
      <c r="CT6" s="22">
        <f t="shared" si="10"/>
        <v>55.7</v>
      </c>
      <c r="CU6" s="22">
        <f t="shared" si="10"/>
        <v>54.87</v>
      </c>
      <c r="CV6" s="21" t="str">
        <f>IF(CV7="","",IF(CV7="-","【-】","【"&amp;SUBSTITUTE(TEXT(CV7,"#,##0.00"),"-","△")&amp;"】"))</f>
        <v>【56.42】</v>
      </c>
      <c r="CW6" s="22">
        <f>IF(CW7="",NA(),CW7)</f>
        <v>68.97</v>
      </c>
      <c r="CX6" s="22">
        <f t="shared" ref="CX6:DF6" si="11">IF(CX7="",NA(),CX7)</f>
        <v>57.82</v>
      </c>
      <c r="CY6" s="22">
        <f t="shared" si="11"/>
        <v>56.22</v>
      </c>
      <c r="CZ6" s="22">
        <f t="shared" si="11"/>
        <v>59.12</v>
      </c>
      <c r="DA6" s="22">
        <f t="shared" si="11"/>
        <v>63.38</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0.39</v>
      </c>
      <c r="EE6" s="22">
        <f t="shared" ref="EE6:EM6" si="14">IF(EE7="",NA(),EE7)</f>
        <v>0.26</v>
      </c>
      <c r="EF6" s="22">
        <f t="shared" si="14"/>
        <v>0.84</v>
      </c>
      <c r="EG6" s="22">
        <f t="shared" si="14"/>
        <v>0.47</v>
      </c>
      <c r="EH6" s="22">
        <f t="shared" si="14"/>
        <v>0.2</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2">
      <c r="A7" s="15"/>
      <c r="B7" s="24">
        <v>2021</v>
      </c>
      <c r="C7" s="24">
        <v>193666</v>
      </c>
      <c r="D7" s="24">
        <v>47</v>
      </c>
      <c r="E7" s="24">
        <v>1</v>
      </c>
      <c r="F7" s="24">
        <v>0</v>
      </c>
      <c r="G7" s="24">
        <v>0</v>
      </c>
      <c r="H7" s="24" t="s">
        <v>96</v>
      </c>
      <c r="I7" s="24" t="s">
        <v>97</v>
      </c>
      <c r="J7" s="24" t="s">
        <v>98</v>
      </c>
      <c r="K7" s="24" t="s">
        <v>99</v>
      </c>
      <c r="L7" s="24" t="s">
        <v>100</v>
      </c>
      <c r="M7" s="24" t="s">
        <v>101</v>
      </c>
      <c r="N7" s="25" t="s">
        <v>102</v>
      </c>
      <c r="O7" s="25" t="s">
        <v>103</v>
      </c>
      <c r="P7" s="25">
        <v>99.76</v>
      </c>
      <c r="Q7" s="25">
        <v>1930</v>
      </c>
      <c r="R7" s="25">
        <v>7240</v>
      </c>
      <c r="S7" s="25">
        <v>200.87</v>
      </c>
      <c r="T7" s="25">
        <v>36.04</v>
      </c>
      <c r="U7" s="25">
        <v>7159</v>
      </c>
      <c r="V7" s="25">
        <v>21.3</v>
      </c>
      <c r="W7" s="25">
        <v>336.1</v>
      </c>
      <c r="X7" s="25">
        <v>68.45</v>
      </c>
      <c r="Y7" s="25">
        <v>71.7</v>
      </c>
      <c r="Z7" s="25">
        <v>75.16</v>
      </c>
      <c r="AA7" s="25">
        <v>71.47</v>
      </c>
      <c r="AB7" s="25">
        <v>68.709999999999994</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2082.73</v>
      </c>
      <c r="BF7" s="25">
        <v>1442.15</v>
      </c>
      <c r="BG7" s="25">
        <v>1509.12</v>
      </c>
      <c r="BH7" s="25">
        <v>2843.5</v>
      </c>
      <c r="BI7" s="25">
        <v>2776.75</v>
      </c>
      <c r="BJ7" s="25">
        <v>1295.06</v>
      </c>
      <c r="BK7" s="25">
        <v>1168.7</v>
      </c>
      <c r="BL7" s="25">
        <v>1245.46</v>
      </c>
      <c r="BM7" s="25">
        <v>834.1</v>
      </c>
      <c r="BN7" s="25">
        <v>853.42</v>
      </c>
      <c r="BO7" s="25">
        <v>940.88</v>
      </c>
      <c r="BP7" s="25">
        <v>40.22</v>
      </c>
      <c r="BQ7" s="25">
        <v>58.07</v>
      </c>
      <c r="BR7" s="25">
        <v>58.04</v>
      </c>
      <c r="BS7" s="25">
        <v>26.98</v>
      </c>
      <c r="BT7" s="25">
        <v>26.69</v>
      </c>
      <c r="BU7" s="25">
        <v>53.29</v>
      </c>
      <c r="BV7" s="25">
        <v>53.59</v>
      </c>
      <c r="BW7" s="25">
        <v>51.08</v>
      </c>
      <c r="BX7" s="25">
        <v>64.44</v>
      </c>
      <c r="BY7" s="25">
        <v>60.53</v>
      </c>
      <c r="BZ7" s="25">
        <v>54.59</v>
      </c>
      <c r="CA7" s="25">
        <v>195.84</v>
      </c>
      <c r="CB7" s="25">
        <v>198.53</v>
      </c>
      <c r="CC7" s="25">
        <v>197.28</v>
      </c>
      <c r="CD7" s="25">
        <v>220.23</v>
      </c>
      <c r="CE7" s="25">
        <v>211.76</v>
      </c>
      <c r="CF7" s="25">
        <v>259.02</v>
      </c>
      <c r="CG7" s="25">
        <v>259.79000000000002</v>
      </c>
      <c r="CH7" s="25">
        <v>262.13</v>
      </c>
      <c r="CI7" s="25">
        <v>197.14</v>
      </c>
      <c r="CJ7" s="25">
        <v>210.72</v>
      </c>
      <c r="CK7" s="25">
        <v>301.2</v>
      </c>
      <c r="CL7" s="25">
        <v>44.82</v>
      </c>
      <c r="CM7" s="25">
        <v>51.37</v>
      </c>
      <c r="CN7" s="25">
        <v>49.64</v>
      </c>
      <c r="CO7" s="25">
        <v>46.78</v>
      </c>
      <c r="CP7" s="25">
        <v>45.45</v>
      </c>
      <c r="CQ7" s="25">
        <v>56.65</v>
      </c>
      <c r="CR7" s="25">
        <v>56.41</v>
      </c>
      <c r="CS7" s="25">
        <v>54.9</v>
      </c>
      <c r="CT7" s="25">
        <v>55.7</v>
      </c>
      <c r="CU7" s="25">
        <v>54.87</v>
      </c>
      <c r="CV7" s="25">
        <v>56.42</v>
      </c>
      <c r="CW7" s="25">
        <v>68.97</v>
      </c>
      <c r="CX7" s="25">
        <v>57.82</v>
      </c>
      <c r="CY7" s="25">
        <v>56.22</v>
      </c>
      <c r="CZ7" s="25">
        <v>59.12</v>
      </c>
      <c r="DA7" s="25">
        <v>63.38</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0.39</v>
      </c>
      <c r="EE7" s="25">
        <v>0.26</v>
      </c>
      <c r="EF7" s="25">
        <v>0.84</v>
      </c>
      <c r="EG7" s="25">
        <v>0.47</v>
      </c>
      <c r="EH7" s="25">
        <v>0.2</v>
      </c>
      <c r="EI7" s="25">
        <v>0.96</v>
      </c>
      <c r="EJ7" s="25">
        <v>0.65</v>
      </c>
      <c r="EK7" s="25">
        <v>0.52</v>
      </c>
      <c r="EL7" s="25">
        <v>1.48</v>
      </c>
      <c r="EM7" s="25">
        <v>0.45</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109</v>
      </c>
    </row>
    <row r="12" spans="1:144" x14ac:dyDescent="0.2">
      <c r="B12">
        <v>1</v>
      </c>
      <c r="C12">
        <v>1</v>
      </c>
      <c r="D12">
        <v>1</v>
      </c>
      <c r="E12">
        <v>2</v>
      </c>
      <c r="F12">
        <v>3</v>
      </c>
      <c r="G12" t="s">
        <v>110</v>
      </c>
    </row>
    <row r="13" spans="1:144" x14ac:dyDescent="0.2">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2022-12-01T01:09:57Z</dcterms:created>
  <dcterms:modified xsi:type="dcterms:W3CDTF">2023-02-13T09:44:48Z</dcterms:modified>
  <cp:category/>
</cp:coreProperties>
</file>