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Ｒ７\04_介護生産性向上推進事業\010_テクノロジーを活用した業務効率化事業費補助金\050_交付決定\HP掲載\"/>
    </mc:Choice>
  </mc:AlternateContent>
  <xr:revisionPtr revIDLastSave="0" documentId="13_ncr:1_{B7024081-129F-43B2-A78F-2F25B68199E8}" xr6:coauthVersionLast="47" xr6:coauthVersionMax="47" xr10:uidLastSave="{00000000-0000-0000-0000-000000000000}"/>
  <bookViews>
    <workbookView xWindow="2340" yWindow="2340" windowWidth="21525" windowHeight="11295" activeTab="1" xr2:uid="{64B15740-8304-47E1-B11F-3A6CECF0DBFE}"/>
  </bookViews>
  <sheets>
    <sheet name="第4号別紙１（精算内訳）" sheetId="1" r:id="rId1"/>
    <sheet name="記入例" sheetId="2" r:id="rId2"/>
  </sheets>
  <definedNames>
    <definedName name="_xlnm.Print_Area" localSheetId="1">記入例!$A$1:$U$24</definedName>
    <definedName name="_xlnm.Print_Area" localSheetId="0">'第4号別紙１（精算内訳）'!$A$1:$U$24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P14" i="2"/>
  <c r="H14" i="2"/>
  <c r="I14" i="2" s="1"/>
  <c r="J14" i="2" s="1"/>
  <c r="M14" i="2" s="1"/>
  <c r="P13" i="2"/>
  <c r="H13" i="2"/>
  <c r="I13" i="2" s="1"/>
  <c r="J13" i="2" s="1"/>
  <c r="M13" i="2" s="1"/>
  <c r="P12" i="2"/>
  <c r="H12" i="2"/>
  <c r="I12" i="2" s="1"/>
  <c r="J12" i="2" s="1"/>
  <c r="M12" i="2" s="1"/>
  <c r="P11" i="2"/>
  <c r="H11" i="2"/>
  <c r="I11" i="2" s="1"/>
  <c r="J11" i="2" s="1"/>
  <c r="M11" i="2" s="1"/>
  <c r="P10" i="2"/>
  <c r="R10" i="2" s="1"/>
  <c r="S10" i="2" s="1"/>
  <c r="U10" i="2" s="1"/>
  <c r="H10" i="2"/>
  <c r="I10" i="2" s="1"/>
  <c r="J10" i="2" s="1"/>
  <c r="M10" i="2" s="1"/>
  <c r="P9" i="2"/>
  <c r="H9" i="2"/>
  <c r="H8" i="2" s="1"/>
  <c r="H15" i="2" s="1"/>
  <c r="T8" i="2"/>
  <c r="T15" i="2" s="1"/>
  <c r="Q8" i="2"/>
  <c r="Q15" i="2" s="1"/>
  <c r="K8" i="2"/>
  <c r="K15" i="2" s="1"/>
  <c r="G8" i="2"/>
  <c r="F8" i="2"/>
  <c r="E8" i="2"/>
  <c r="R11" i="2" l="1"/>
  <c r="S11" i="2" s="1"/>
  <c r="U11" i="2" s="1"/>
  <c r="R12" i="2"/>
  <c r="S12" i="2" s="1"/>
  <c r="U12" i="2" s="1"/>
  <c r="R13" i="2"/>
  <c r="S13" i="2" s="1"/>
  <c r="U13" i="2" s="1"/>
  <c r="R14" i="2"/>
  <c r="S14" i="2" s="1"/>
  <c r="U14" i="2" s="1"/>
  <c r="I9" i="2"/>
  <c r="I8" i="2" l="1"/>
  <c r="I15" i="2" s="1"/>
  <c r="J9" i="2"/>
  <c r="M9" i="2" s="1"/>
  <c r="R9" i="2" s="1"/>
  <c r="S9" i="2" s="1"/>
  <c r="U15" i="1"/>
  <c r="U8" i="1"/>
  <c r="U14" i="1"/>
  <c r="U13" i="1"/>
  <c r="U12" i="1"/>
  <c r="U11" i="1"/>
  <c r="U10" i="1"/>
  <c r="U9" i="1"/>
  <c r="T15" i="1"/>
  <c r="T8" i="1"/>
  <c r="S15" i="1"/>
  <c r="S14" i="1"/>
  <c r="S13" i="1"/>
  <c r="S12" i="1"/>
  <c r="S11" i="1"/>
  <c r="S10" i="1"/>
  <c r="S9" i="1"/>
  <c r="S8" i="1" s="1"/>
  <c r="R14" i="1"/>
  <c r="R13" i="1"/>
  <c r="R12" i="1"/>
  <c r="R11" i="1"/>
  <c r="R10" i="1"/>
  <c r="R9" i="1"/>
  <c r="Q8" i="1"/>
  <c r="Q15" i="1"/>
  <c r="K15" i="1"/>
  <c r="P14" i="1"/>
  <c r="P13" i="1"/>
  <c r="P10" i="1"/>
  <c r="P12" i="1"/>
  <c r="P11" i="1"/>
  <c r="P9" i="1"/>
  <c r="M14" i="1"/>
  <c r="M13" i="1"/>
  <c r="M12" i="1"/>
  <c r="M11" i="1"/>
  <c r="M10" i="1"/>
  <c r="M9" i="1"/>
  <c r="K8" i="1"/>
  <c r="J14" i="1"/>
  <c r="J13" i="1"/>
  <c r="J12" i="1"/>
  <c r="J11" i="1"/>
  <c r="J10" i="1"/>
  <c r="J9" i="1"/>
  <c r="I8" i="1"/>
  <c r="I15" i="1"/>
  <c r="H15" i="1"/>
  <c r="I14" i="1"/>
  <c r="I13" i="1"/>
  <c r="I12" i="1"/>
  <c r="I11" i="1"/>
  <c r="I10" i="1"/>
  <c r="I9" i="1"/>
  <c r="H8" i="1"/>
  <c r="H9" i="1"/>
  <c r="G8" i="1"/>
  <c r="G15" i="1" s="1"/>
  <c r="F8" i="1"/>
  <c r="F15" i="1" s="1"/>
  <c r="E8" i="1"/>
  <c r="E15" i="1" s="1"/>
  <c r="H14" i="1"/>
  <c r="H13" i="1"/>
  <c r="H12" i="1"/>
  <c r="H11" i="1"/>
  <c r="H10" i="1"/>
  <c r="S8" i="2" l="1"/>
  <c r="S15" i="2" s="1"/>
  <c r="U9" i="2"/>
  <c r="U8" i="2" s="1"/>
  <c r="U15" i="2" s="1"/>
</calcChain>
</file>

<file path=xl/sharedStrings.xml><?xml version="1.0" encoding="utf-8"?>
<sst xmlns="http://schemas.openxmlformats.org/spreadsheetml/2006/main" count="136" uniqueCount="69">
  <si>
    <t>様式第４号　別紙１</t>
    <rPh sb="0" eb="2">
      <t>ヨウシキ</t>
    </rPh>
    <rPh sb="2" eb="3">
      <t>ダイ</t>
    </rPh>
    <rPh sb="4" eb="5">
      <t>ゴウ</t>
    </rPh>
    <rPh sb="6" eb="8">
      <t>ベッシ</t>
    </rPh>
    <phoneticPr fontId="5"/>
  </si>
  <si>
    <t>（単位：円）</t>
    <rPh sb="1" eb="3">
      <t>タンイ</t>
    </rPh>
    <rPh sb="4" eb="5">
      <t>エン</t>
    </rPh>
    <phoneticPr fontId="5"/>
  </si>
  <si>
    <t>事業区分</t>
    <rPh sb="0" eb="2">
      <t>ジギョウ</t>
    </rPh>
    <rPh sb="2" eb="4">
      <t>クブン</t>
    </rPh>
    <phoneticPr fontId="5"/>
  </si>
  <si>
    <t>総事業費
（税抜）</t>
    <rPh sb="0" eb="1">
      <t>ソウ</t>
    </rPh>
    <rPh sb="1" eb="4">
      <t>ジギョウヒ</t>
    </rPh>
    <rPh sb="6" eb="8">
      <t>ゼイヌキ</t>
    </rPh>
    <phoneticPr fontId="5"/>
  </si>
  <si>
    <t>対象経費の
実支出額
（税抜）</t>
    <rPh sb="0" eb="2">
      <t>タイショウ</t>
    </rPh>
    <rPh sb="2" eb="4">
      <t>ケイヒ</t>
    </rPh>
    <rPh sb="12" eb="14">
      <t>ゼイヌキ</t>
    </rPh>
    <phoneticPr fontId="5"/>
  </si>
  <si>
    <t>寄付金その他
の収入額</t>
    <rPh sb="0" eb="3">
      <t>キフキン</t>
    </rPh>
    <rPh sb="5" eb="6">
      <t>タ</t>
    </rPh>
    <phoneticPr fontId="5"/>
  </si>
  <si>
    <t>差引所要額
（税抜）</t>
    <rPh sb="0" eb="2">
      <t>サシヒキ</t>
    </rPh>
    <rPh sb="2" eb="4">
      <t>ショヨウ</t>
    </rPh>
    <rPh sb="4" eb="5">
      <t>ガク</t>
    </rPh>
    <rPh sb="7" eb="9">
      <t>ゼイヌキ</t>
    </rPh>
    <phoneticPr fontId="5"/>
  </si>
  <si>
    <t>ＢとＤを比較して少ない方の額
（税抜）</t>
    <rPh sb="4" eb="6">
      <t>ヒカク</t>
    </rPh>
    <rPh sb="8" eb="9">
      <t>スク</t>
    </rPh>
    <rPh sb="11" eb="12">
      <t>ホウ</t>
    </rPh>
    <rPh sb="16" eb="18">
      <t>ゼイヌキ</t>
    </rPh>
    <phoneticPr fontId="5"/>
  </si>
  <si>
    <t>算定額</t>
    <rPh sb="0" eb="3">
      <t>サンテイガク</t>
    </rPh>
    <phoneticPr fontId="5"/>
  </si>
  <si>
    <t>調整後の
算定額</t>
    <rPh sb="0" eb="3">
      <t>チョウセイゴ</t>
    </rPh>
    <rPh sb="5" eb="7">
      <t>サンテイ</t>
    </rPh>
    <rPh sb="7" eb="8">
      <t>ガク</t>
    </rPh>
    <phoneticPr fontId="4"/>
  </si>
  <si>
    <t>基準額</t>
    <rPh sb="0" eb="3">
      <t>キジュンガク</t>
    </rPh>
    <phoneticPr fontId="4"/>
  </si>
  <si>
    <t>加算額</t>
    <rPh sb="0" eb="2">
      <t>カサン</t>
    </rPh>
    <rPh sb="2" eb="3">
      <t>ガク</t>
    </rPh>
    <phoneticPr fontId="5"/>
  </si>
  <si>
    <t>選定額
（Ｆ’とＩ＋Ｊを比較し少ない方の額）</t>
    <rPh sb="0" eb="2">
      <t>センテイ</t>
    </rPh>
    <rPh sb="2" eb="3">
      <t>ガク</t>
    </rPh>
    <rPh sb="12" eb="14">
      <t>ヒカク</t>
    </rPh>
    <rPh sb="15" eb="16">
      <t>スク</t>
    </rPh>
    <rPh sb="18" eb="19">
      <t>ホウ</t>
    </rPh>
    <rPh sb="20" eb="21">
      <t>ガク</t>
    </rPh>
    <phoneticPr fontId="5"/>
  </si>
  <si>
    <t>補助金
所要額</t>
    <rPh sb="0" eb="2">
      <t>ホジョ</t>
    </rPh>
    <phoneticPr fontId="5"/>
  </si>
  <si>
    <t>補助金
交付決定額</t>
    <rPh sb="0" eb="2">
      <t>ホジョ</t>
    </rPh>
    <rPh sb="4" eb="6">
      <t>コウフ</t>
    </rPh>
    <rPh sb="6" eb="9">
      <t>ケッテイガク</t>
    </rPh>
    <phoneticPr fontId="5"/>
  </si>
  <si>
    <t>補助金
額定額</t>
    <rPh sb="0" eb="3">
      <t>ホジョキン</t>
    </rPh>
    <rPh sb="4" eb="5">
      <t>ガク</t>
    </rPh>
    <rPh sb="5" eb="7">
      <t>テイガク</t>
    </rPh>
    <phoneticPr fontId="5"/>
  </si>
  <si>
    <t>うち一体的に使用する
情報端末</t>
    <rPh sb="2" eb="5">
      <t>イッタイテキ</t>
    </rPh>
    <rPh sb="6" eb="8">
      <t>シヨウ</t>
    </rPh>
    <rPh sb="11" eb="13">
      <t>ジョウホウ</t>
    </rPh>
    <rPh sb="13" eb="15">
      <t>タンマツ</t>
    </rPh>
    <phoneticPr fontId="4"/>
  </si>
  <si>
    <t>基準単価</t>
    <rPh sb="0" eb="2">
      <t>キジュン</t>
    </rPh>
    <rPh sb="2" eb="4">
      <t>タンカ</t>
    </rPh>
    <phoneticPr fontId="4"/>
  </si>
  <si>
    <t>台数</t>
    <rPh sb="0" eb="2">
      <t>ダイスウ</t>
    </rPh>
    <phoneticPr fontId="4"/>
  </si>
  <si>
    <t>情報端末
相当額</t>
    <rPh sb="0" eb="2">
      <t>ジョウホウ</t>
    </rPh>
    <rPh sb="2" eb="4">
      <t>タンマツ</t>
    </rPh>
    <rPh sb="5" eb="7">
      <t>ソウトウ</t>
    </rPh>
    <rPh sb="7" eb="8">
      <t>ガク</t>
    </rPh>
    <phoneticPr fontId="4"/>
  </si>
  <si>
    <t>情報端末の台数</t>
    <rPh sb="0" eb="2">
      <t>ジョウホウ</t>
    </rPh>
    <rPh sb="2" eb="4">
      <t>タンマツ</t>
    </rPh>
    <rPh sb="5" eb="7">
      <t>ダイスウ</t>
    </rPh>
    <phoneticPr fontId="4"/>
  </si>
  <si>
    <t>事業名</t>
    <rPh sb="0" eb="2">
      <t>ジギョウ</t>
    </rPh>
    <rPh sb="2" eb="3">
      <t>メイ</t>
    </rPh>
    <phoneticPr fontId="4"/>
  </si>
  <si>
    <t>Ａ</t>
    <phoneticPr fontId="5"/>
  </si>
  <si>
    <t>Ｂ</t>
    <phoneticPr fontId="5"/>
  </si>
  <si>
    <t>Ｃ</t>
    <phoneticPr fontId="5"/>
  </si>
  <si>
    <t>Ｄ（Ａ－Ｃ）</t>
    <phoneticPr fontId="5"/>
  </si>
  <si>
    <t>Ｅ</t>
    <phoneticPr fontId="5"/>
  </si>
  <si>
    <t>Ｆ（E×補助率）</t>
    <rPh sb="4" eb="7">
      <t>ホジョリツ</t>
    </rPh>
    <phoneticPr fontId="5"/>
  </si>
  <si>
    <t>f</t>
    <phoneticPr fontId="4"/>
  </si>
  <si>
    <t>Ｆ’※</t>
    <phoneticPr fontId="4"/>
  </si>
  <si>
    <t>Ｇ</t>
    <phoneticPr fontId="5"/>
  </si>
  <si>
    <t>Ｈ</t>
    <phoneticPr fontId="4"/>
  </si>
  <si>
    <t>Ｉ（Ｇ×Ｈ）</t>
    <phoneticPr fontId="4"/>
  </si>
  <si>
    <t>Ｊ</t>
    <phoneticPr fontId="5"/>
  </si>
  <si>
    <t>Ｋ</t>
    <phoneticPr fontId="4"/>
  </si>
  <si>
    <t>Ｌ</t>
    <phoneticPr fontId="4"/>
  </si>
  <si>
    <t>M</t>
    <phoneticPr fontId="4"/>
  </si>
  <si>
    <t>N</t>
    <phoneticPr fontId="4"/>
  </si>
  <si>
    <t>（１）</t>
    <phoneticPr fontId="4"/>
  </si>
  <si>
    <t>介護テクノロジーの導入支援事業</t>
    <phoneticPr fontId="4"/>
  </si>
  <si>
    <t>(ア)</t>
    <phoneticPr fontId="4"/>
  </si>
  <si>
    <t>交付要綱別表２（１）アで示す機器等のうち「移乗支援（装着・非装着）」「入浴支援」に該当する機器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1" eb="23">
      <t>イジョウ</t>
    </rPh>
    <rPh sb="23" eb="25">
      <t>シエン</t>
    </rPh>
    <rPh sb="26" eb="28">
      <t>ソウチャク</t>
    </rPh>
    <rPh sb="29" eb="32">
      <t>ヒソウチャク</t>
    </rPh>
    <rPh sb="35" eb="37">
      <t>ニュウヨク</t>
    </rPh>
    <rPh sb="37" eb="39">
      <t>シエン</t>
    </rPh>
    <rPh sb="41" eb="43">
      <t>ガイトウ</t>
    </rPh>
    <rPh sb="45" eb="47">
      <t>キキ</t>
    </rPh>
    <phoneticPr fontId="4"/>
  </si>
  <si>
    <t>(イ)</t>
    <phoneticPr fontId="4"/>
  </si>
  <si>
    <t>交付要綱別表２（１）アで示す機器等のうち「介護業務支援」に該当する「介護ソフト」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1" eb="23">
      <t>カイゴ</t>
    </rPh>
    <rPh sb="23" eb="25">
      <t>ギョウム</t>
    </rPh>
    <rPh sb="25" eb="27">
      <t>シエン</t>
    </rPh>
    <rPh sb="29" eb="31">
      <t>ガイトウ</t>
    </rPh>
    <rPh sb="34" eb="36">
      <t>カイゴ</t>
    </rPh>
    <phoneticPr fontId="4"/>
  </si>
  <si>
    <t>(ウ)</t>
  </si>
  <si>
    <t>交付要綱別表２（１）アで示す機器等のうち上記（ア）（イ）以外のもの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0" eb="22">
      <t>ジョウキ</t>
    </rPh>
    <rPh sb="28" eb="30">
      <t>イガイ</t>
    </rPh>
    <phoneticPr fontId="4"/>
  </si>
  <si>
    <t>(エ)</t>
    <phoneticPr fontId="4"/>
  </si>
  <si>
    <t>交付要綱別表２（１）イで示す機器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phoneticPr fontId="4"/>
  </si>
  <si>
    <t>（２）</t>
    <phoneticPr fontId="4"/>
  </si>
  <si>
    <t>介護テクノロジーのパッケージ型導入支援事業</t>
    <rPh sb="0" eb="2">
      <t>カイゴ</t>
    </rPh>
    <rPh sb="14" eb="15">
      <t>ガタ</t>
    </rPh>
    <rPh sb="15" eb="17">
      <t>ドウニュウ</t>
    </rPh>
    <rPh sb="17" eb="19">
      <t>シエン</t>
    </rPh>
    <rPh sb="19" eb="21">
      <t>ジギョウ</t>
    </rPh>
    <phoneticPr fontId="4"/>
  </si>
  <si>
    <t>（３）</t>
  </si>
  <si>
    <t>導入支援と一体的に行う業務改善支援事業</t>
    <phoneticPr fontId="4"/>
  </si>
  <si>
    <t>合計</t>
    <rPh sb="0" eb="2">
      <t>ゴウケイ</t>
    </rPh>
    <phoneticPr fontId="4"/>
  </si>
  <si>
    <t>（注１）算定額（Ｆ）の補助率は、交付要綱別表２に定める補助率を使用すること。</t>
    <rPh sb="4" eb="6">
      <t>サンテイ</t>
    </rPh>
    <rPh sb="6" eb="7">
      <t>ガク</t>
    </rPh>
    <rPh sb="11" eb="14">
      <t>ホジョリツ</t>
    </rPh>
    <rPh sb="16" eb="18">
      <t>コウフ</t>
    </rPh>
    <rPh sb="18" eb="20">
      <t>ヨウコウ</t>
    </rPh>
    <rPh sb="20" eb="22">
      <t>ベッピョウ</t>
    </rPh>
    <rPh sb="24" eb="25">
      <t>サダ</t>
    </rPh>
    <rPh sb="27" eb="30">
      <t>ホジョリツ</t>
    </rPh>
    <rPh sb="31" eb="33">
      <t>シヨウ</t>
    </rPh>
    <phoneticPr fontId="5"/>
  </si>
  <si>
    <t>（注２）情報端末相当額（f）は情報端末に要する経費の実支出額（税抜）にＦの算定で使用した補助率を乗じた額を記入すること。</t>
    <rPh sb="4" eb="6">
      <t>ジョウホウ</t>
    </rPh>
    <rPh sb="6" eb="8">
      <t>タンマツ</t>
    </rPh>
    <rPh sb="8" eb="10">
      <t>ソウトウ</t>
    </rPh>
    <rPh sb="10" eb="11">
      <t>ガク</t>
    </rPh>
    <rPh sb="15" eb="17">
      <t>ジョウホウ</t>
    </rPh>
    <rPh sb="17" eb="19">
      <t>タンマツ</t>
    </rPh>
    <rPh sb="20" eb="21">
      <t>ヨウ</t>
    </rPh>
    <rPh sb="23" eb="25">
      <t>ケイヒ</t>
    </rPh>
    <rPh sb="26" eb="27">
      <t>ジツ</t>
    </rPh>
    <rPh sb="27" eb="30">
      <t>シシュツガク</t>
    </rPh>
    <rPh sb="31" eb="33">
      <t>ゼイヌキ</t>
    </rPh>
    <rPh sb="37" eb="39">
      <t>サンテイ</t>
    </rPh>
    <rPh sb="40" eb="42">
      <t>シヨウ</t>
    </rPh>
    <rPh sb="44" eb="47">
      <t>ホジョリツ</t>
    </rPh>
    <rPh sb="48" eb="49">
      <t>ジョウ</t>
    </rPh>
    <rPh sb="51" eb="52">
      <t>ガク</t>
    </rPh>
    <rPh sb="53" eb="55">
      <t>キニュウ</t>
    </rPh>
    <phoneticPr fontId="5"/>
  </si>
  <si>
    <t>※調整後の算定額（Ｆ’）の算出方法</t>
    <rPh sb="1" eb="4">
      <t>チョウセイゴ</t>
    </rPh>
    <rPh sb="5" eb="8">
      <t>サンテイガク</t>
    </rPh>
    <rPh sb="13" eb="15">
      <t>サンシュツ</t>
    </rPh>
    <rPh sb="15" eb="17">
      <t>ホウホウ</t>
    </rPh>
    <phoneticPr fontId="4"/>
  </si>
  <si>
    <t>（注３）基準単価（Ｇ）は、交付要綱別表２に定める基準額を記入すること。</t>
    <rPh sb="4" eb="6">
      <t>キジュン</t>
    </rPh>
    <rPh sb="6" eb="8">
      <t>タンカ</t>
    </rPh>
    <rPh sb="13" eb="19">
      <t>コウフヨウコウベッピョウ</t>
    </rPh>
    <rPh sb="21" eb="22">
      <t>サダ</t>
    </rPh>
    <rPh sb="24" eb="27">
      <t>キジュンガク</t>
    </rPh>
    <rPh sb="28" eb="30">
      <t>キニュウ</t>
    </rPh>
    <phoneticPr fontId="5"/>
  </si>
  <si>
    <r>
      <t xml:space="preserve">　・情報端末相当額（f） </t>
    </r>
    <r>
      <rPr>
        <b/>
        <sz val="12"/>
        <color theme="1"/>
        <rFont val="ＭＳ 明朝"/>
        <family val="3"/>
        <charset val="128"/>
      </rPr>
      <t xml:space="preserve">&gt; </t>
    </r>
    <r>
      <rPr>
        <sz val="12"/>
        <color theme="1"/>
        <rFont val="ＭＳ 明朝"/>
        <family val="1"/>
        <charset val="128"/>
      </rPr>
      <t>（情報端末の台数×10万円）の場合</t>
    </r>
    <rPh sb="2" eb="4">
      <t>ジョウホウ</t>
    </rPh>
    <rPh sb="4" eb="6">
      <t>タンマツ</t>
    </rPh>
    <rPh sb="6" eb="8">
      <t>ソウトウ</t>
    </rPh>
    <rPh sb="8" eb="9">
      <t>ガク</t>
    </rPh>
    <rPh sb="16" eb="18">
      <t>ジョウホウ</t>
    </rPh>
    <rPh sb="18" eb="20">
      <t>タンマツ</t>
    </rPh>
    <rPh sb="21" eb="23">
      <t>ダイスウ</t>
    </rPh>
    <rPh sb="26" eb="28">
      <t>マンエン</t>
    </rPh>
    <rPh sb="30" eb="32">
      <t>バアイ</t>
    </rPh>
    <phoneticPr fontId="4"/>
  </si>
  <si>
    <t>（注４）台数（Ｈ）は、主として導入するテクノロジー機器の申請台数（（１）（イ）、（２）、（３）の申請時は不要）を記入すること。</t>
    <rPh sb="4" eb="6">
      <t>ダイスウ</t>
    </rPh>
    <rPh sb="11" eb="12">
      <t>シュ</t>
    </rPh>
    <rPh sb="15" eb="17">
      <t>ドウニュウ</t>
    </rPh>
    <rPh sb="25" eb="27">
      <t>キキ</t>
    </rPh>
    <rPh sb="28" eb="30">
      <t>シンセイ</t>
    </rPh>
    <rPh sb="30" eb="32">
      <t>ダイスウ</t>
    </rPh>
    <rPh sb="48" eb="51">
      <t>シンセイジ</t>
    </rPh>
    <rPh sb="52" eb="54">
      <t>フヨウ</t>
    </rPh>
    <rPh sb="56" eb="58">
      <t>キニュウ</t>
    </rPh>
    <phoneticPr fontId="5"/>
  </si>
  <si>
    <t>　　　算定額（Ｆ）－情報端末相当額（f）＋（情報端末の台数×10万円）</t>
    <rPh sb="3" eb="6">
      <t>サンテイガク</t>
    </rPh>
    <rPh sb="10" eb="12">
      <t>ジョウホウ</t>
    </rPh>
    <rPh sb="12" eb="14">
      <t>タンマツ</t>
    </rPh>
    <rPh sb="14" eb="16">
      <t>ソウトウ</t>
    </rPh>
    <rPh sb="16" eb="17">
      <t>ガク</t>
    </rPh>
    <rPh sb="22" eb="24">
      <t>ジョウホウ</t>
    </rPh>
    <rPh sb="24" eb="26">
      <t>タンマツ</t>
    </rPh>
    <rPh sb="27" eb="29">
      <t>ダイスウ</t>
    </rPh>
    <rPh sb="32" eb="34">
      <t>マンエン</t>
    </rPh>
    <phoneticPr fontId="4"/>
  </si>
  <si>
    <t>（注５）加算額（Ｊ）は、令和７年度中に「ケアプランデータ連携システム」により５事業所以上とデータ連携する場合に「50,000円」を記入すること。</t>
    <rPh sb="4" eb="7">
      <t>カサンガク</t>
    </rPh>
    <rPh sb="12" eb="14">
      <t>レイワ</t>
    </rPh>
    <rPh sb="15" eb="18">
      <t>ネンドチュウ</t>
    </rPh>
    <rPh sb="28" eb="30">
      <t>レンケイ</t>
    </rPh>
    <rPh sb="39" eb="42">
      <t>ジギョウショ</t>
    </rPh>
    <rPh sb="42" eb="44">
      <t>イジョウ</t>
    </rPh>
    <rPh sb="48" eb="50">
      <t>レンケイ</t>
    </rPh>
    <rPh sb="52" eb="54">
      <t>バアイ</t>
    </rPh>
    <rPh sb="62" eb="63">
      <t>エン</t>
    </rPh>
    <rPh sb="65" eb="67">
      <t>キニュウ</t>
    </rPh>
    <phoneticPr fontId="5"/>
  </si>
  <si>
    <r>
      <t xml:space="preserve">　・情報端末相当額（f） </t>
    </r>
    <r>
      <rPr>
        <b/>
        <sz val="12"/>
        <color theme="1"/>
        <rFont val="HGS創英角ｺﾞｼｯｸUB"/>
        <family val="3"/>
        <charset val="128"/>
      </rPr>
      <t>≦</t>
    </r>
    <r>
      <rPr>
        <sz val="12"/>
        <color theme="1"/>
        <rFont val="ＭＳ 明朝"/>
        <family val="1"/>
        <charset val="128"/>
      </rPr>
      <t xml:space="preserve"> （情報端末の台数×10万円）の場合</t>
    </r>
    <rPh sb="6" eb="8">
      <t>ソウトウ</t>
    </rPh>
    <rPh sb="16" eb="18">
      <t>ジョウホウ</t>
    </rPh>
    <rPh sb="18" eb="20">
      <t>タンマツ</t>
    </rPh>
    <rPh sb="21" eb="23">
      <t>ダイスウ</t>
    </rPh>
    <phoneticPr fontId="4"/>
  </si>
  <si>
    <t>（注６）選定額（Ｋ）は、調整後の算定額（Ｆ’）と基準額（Ｉ）に加算額（Ｊ）を加えた額とを比較して少ない方の額を記入すること。</t>
    <rPh sb="12" eb="15">
      <t>チョウセイゴ</t>
    </rPh>
    <rPh sb="31" eb="34">
      <t>カサンガク</t>
    </rPh>
    <rPh sb="38" eb="39">
      <t>クワ</t>
    </rPh>
    <rPh sb="41" eb="42">
      <t>ガク</t>
    </rPh>
    <rPh sb="44" eb="46">
      <t>ヒカク</t>
    </rPh>
    <rPh sb="48" eb="49">
      <t>スク</t>
    </rPh>
    <rPh sb="51" eb="52">
      <t>ホウ</t>
    </rPh>
    <phoneticPr fontId="5"/>
  </si>
  <si>
    <t>　　　算定額（Ｆ）＝調整後の算定額（Ｆ’）</t>
    <rPh sb="3" eb="6">
      <t>サンテイガク</t>
    </rPh>
    <rPh sb="10" eb="13">
      <t>チョウセイゴ</t>
    </rPh>
    <rPh sb="14" eb="17">
      <t>サンテイガク</t>
    </rPh>
    <phoneticPr fontId="4"/>
  </si>
  <si>
    <t>（注７）補助金所要額（Ｌ）に1,000円未満の端数が生じた場合には、これを切り捨てた額を記入すること。</t>
    <rPh sb="4" eb="6">
      <t>ホジョ</t>
    </rPh>
    <rPh sb="44" eb="46">
      <t>キニュウ</t>
    </rPh>
    <phoneticPr fontId="5"/>
  </si>
  <si>
    <t>（注８）補助金確定額（N）は、補助金所要額（L）と補助金交付決定額（M）を比較して少ない方の額を記入すること。ただし、1,000円未満の端数が生じた場合には、これを切り捨てた額を記入すること。</t>
    <rPh sb="1" eb="2">
      <t>チュウ</t>
    </rPh>
    <rPh sb="4" eb="7">
      <t>ホジョキン</t>
    </rPh>
    <rPh sb="7" eb="9">
      <t>カクテイ</t>
    </rPh>
    <rPh sb="9" eb="10">
      <t>ガク</t>
    </rPh>
    <rPh sb="15" eb="18">
      <t>ホジョキン</t>
    </rPh>
    <rPh sb="18" eb="20">
      <t>ショヨウ</t>
    </rPh>
    <rPh sb="20" eb="21">
      <t>ガク</t>
    </rPh>
    <rPh sb="25" eb="28">
      <t>ホジョキン</t>
    </rPh>
    <rPh sb="28" eb="30">
      <t>コウフ</t>
    </rPh>
    <rPh sb="30" eb="32">
      <t>ケッテイ</t>
    </rPh>
    <rPh sb="32" eb="33">
      <t>ガク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キニュウ</t>
    </rPh>
    <rPh sb="64" eb="65">
      <t>エン</t>
    </rPh>
    <rPh sb="65" eb="67">
      <t>ミマン</t>
    </rPh>
    <rPh sb="68" eb="70">
      <t>ハスウ</t>
    </rPh>
    <rPh sb="71" eb="72">
      <t>ショウ</t>
    </rPh>
    <rPh sb="74" eb="76">
      <t>バアイ</t>
    </rPh>
    <rPh sb="82" eb="83">
      <t>キ</t>
    </rPh>
    <rPh sb="84" eb="85">
      <t>ス</t>
    </rPh>
    <rPh sb="87" eb="88">
      <t>ガク</t>
    </rPh>
    <rPh sb="89" eb="91">
      <t>キニュウ</t>
    </rPh>
    <phoneticPr fontId="4"/>
  </si>
  <si>
    <t>（注９）消費税及び地方消費税を除いた金額を記入すること。</t>
    <rPh sb="1" eb="2">
      <t>チュウ</t>
    </rPh>
    <rPh sb="4" eb="7">
      <t>ショウヒゼイ</t>
    </rPh>
    <rPh sb="7" eb="8">
      <t>オヨ</t>
    </rPh>
    <rPh sb="9" eb="14">
      <t>チホウショウヒゼイ</t>
    </rPh>
    <rPh sb="15" eb="16">
      <t>ノゾ</t>
    </rPh>
    <rPh sb="18" eb="20">
      <t>キンガク</t>
    </rPh>
    <rPh sb="21" eb="23">
      <t>キニュウ</t>
    </rPh>
    <phoneticPr fontId="4"/>
  </si>
  <si>
    <t>令和 ７ 年度山梨県テクノロジーを活用した業務効率化事業費補助金精算額　算出内訳</t>
    <rPh sb="0" eb="2">
      <t>レイワ</t>
    </rPh>
    <rPh sb="5" eb="7">
      <t>ネンド</t>
    </rPh>
    <rPh sb="7" eb="10">
      <t>ヤマナシケン</t>
    </rPh>
    <rPh sb="17" eb="19">
      <t>カツヨウ</t>
    </rPh>
    <rPh sb="21" eb="23">
      <t>ギョウム</t>
    </rPh>
    <rPh sb="23" eb="25">
      <t>コウリツ</t>
    </rPh>
    <rPh sb="25" eb="26">
      <t>カ</t>
    </rPh>
    <rPh sb="26" eb="29">
      <t>ジギョウヒ</t>
    </rPh>
    <rPh sb="29" eb="32">
      <t>ホジョキン</t>
    </rPh>
    <rPh sb="32" eb="34">
      <t>セイサン</t>
    </rPh>
    <rPh sb="34" eb="35">
      <t>ガク</t>
    </rPh>
    <rPh sb="36" eb="38">
      <t>サンシュツ</t>
    </rPh>
    <rPh sb="38" eb="40">
      <t>ウチワケ</t>
    </rPh>
    <phoneticPr fontId="5"/>
  </si>
  <si>
    <r>
      <rPr>
        <b/>
        <sz val="16"/>
        <color rgb="FFFF0000"/>
        <rFont val="ＭＳ 明朝"/>
        <family val="1"/>
        <charset val="128"/>
      </rPr>
      <t xml:space="preserve">令和 ７ </t>
    </r>
    <r>
      <rPr>
        <b/>
        <sz val="16"/>
        <color theme="1"/>
        <rFont val="ＭＳ 明朝"/>
        <family val="1"/>
        <charset val="128"/>
      </rPr>
      <t>年度山梨県テクノロジーを活用した業務効率化事業費補助金精算額　算出内訳</t>
    </r>
    <rPh sb="0" eb="2">
      <t>レイワ</t>
    </rPh>
    <rPh sb="5" eb="7">
      <t>ネンド</t>
    </rPh>
    <rPh sb="7" eb="10">
      <t>ヤマナシケン</t>
    </rPh>
    <rPh sb="17" eb="19">
      <t>カツヨウ</t>
    </rPh>
    <rPh sb="21" eb="23">
      <t>ギョウム</t>
    </rPh>
    <rPh sb="23" eb="25">
      <t>コウリツ</t>
    </rPh>
    <rPh sb="25" eb="26">
      <t>カ</t>
    </rPh>
    <rPh sb="26" eb="29">
      <t>ジギョウヒ</t>
    </rPh>
    <rPh sb="29" eb="32">
      <t>ホジョキン</t>
    </rPh>
    <rPh sb="32" eb="34">
      <t>セイサン</t>
    </rPh>
    <rPh sb="34" eb="35">
      <t>ガク</t>
    </rPh>
    <rPh sb="36" eb="38">
      <t>サンシュツ</t>
    </rPh>
    <rPh sb="38" eb="40">
      <t>ウチワケ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</si>
</sst>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B4743"/>
      <name val="ＭＳ 明朝"/>
      <family val="1"/>
      <charset val="128"/>
    </font>
    <font>
      <sz val="11"/>
      <color rgb="FFFB4743"/>
      <name val="ＭＳ 明朝"/>
      <family val="1"/>
      <charset val="128"/>
    </font>
    <font>
      <b/>
      <sz val="12"/>
      <color theme="1"/>
      <name val="ＭＳ 明朝"/>
      <family val="3"/>
      <charset val="128"/>
    </font>
    <font>
      <b/>
      <sz val="12"/>
      <color theme="1"/>
      <name val="HGS創英角ｺﾞｼｯｸUB"/>
      <family val="3"/>
      <charset val="128"/>
    </font>
    <font>
      <sz val="9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theme="1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3" fillId="2" borderId="0" xfId="2" applyFont="1" applyFill="1"/>
    <xf numFmtId="0" fontId="6" fillId="2" borderId="0" xfId="2" applyFont="1" applyFill="1"/>
    <xf numFmtId="0" fontId="7" fillId="2" borderId="0" xfId="2" applyFont="1" applyFill="1"/>
    <xf numFmtId="176" fontId="7" fillId="2" borderId="0" xfId="2" applyNumberFormat="1" applyFont="1" applyFill="1"/>
    <xf numFmtId="0" fontId="7" fillId="0" borderId="0" xfId="3" applyFont="1">
      <alignment vertical="center"/>
    </xf>
    <xf numFmtId="0" fontId="9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left" shrinkToFit="1"/>
    </xf>
    <xf numFmtId="176" fontId="11" fillId="2" borderId="0" xfId="2" applyNumberFormat="1" applyFont="1" applyFill="1" applyAlignment="1">
      <alignment shrinkToFit="1"/>
    </xf>
    <xf numFmtId="0" fontId="11" fillId="0" borderId="0" xfId="3" applyFont="1">
      <alignment vertical="center"/>
    </xf>
    <xf numFmtId="176" fontId="11" fillId="2" borderId="0" xfId="2" applyNumberFormat="1" applyFont="1" applyFill="1" applyAlignment="1">
      <alignment horizontal="right" shrinkToFit="1"/>
    </xf>
    <xf numFmtId="176" fontId="10" fillId="2" borderId="2" xfId="2" applyNumberFormat="1" applyFont="1" applyFill="1" applyBorder="1" applyAlignment="1">
      <alignment horizontal="center" vertical="center" wrapText="1"/>
    </xf>
    <xf numFmtId="176" fontId="10" fillId="2" borderId="5" xfId="2" applyNumberFormat="1" applyFont="1" applyFill="1" applyBorder="1" applyAlignment="1">
      <alignment horizontal="center" vertical="center" wrapText="1"/>
    </xf>
    <xf numFmtId="176" fontId="10" fillId="2" borderId="6" xfId="2" applyNumberFormat="1" applyFont="1" applyFill="1" applyBorder="1" applyAlignment="1">
      <alignment horizontal="center" vertical="center" shrinkToFit="1"/>
    </xf>
    <xf numFmtId="0" fontId="10" fillId="2" borderId="7" xfId="2" applyFont="1" applyFill="1" applyBorder="1" applyAlignment="1">
      <alignment horizontal="center" vertical="center"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8" xfId="2" applyFont="1" applyFill="1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 shrinkToFit="1"/>
    </xf>
    <xf numFmtId="176" fontId="10" fillId="2" borderId="13" xfId="2" applyNumberFormat="1" applyFont="1" applyFill="1" applyBorder="1" applyAlignment="1">
      <alignment horizontal="center" vertical="center" wrapText="1"/>
    </xf>
    <xf numFmtId="176" fontId="10" fillId="2" borderId="14" xfId="2" applyNumberFormat="1" applyFont="1" applyFill="1" applyBorder="1" applyAlignment="1">
      <alignment horizontal="center" vertical="center" wrapText="1"/>
    </xf>
    <xf numFmtId="176" fontId="10" fillId="2" borderId="20" xfId="2" applyNumberFormat="1" applyFont="1" applyFill="1" applyBorder="1" applyAlignment="1">
      <alignment horizontal="center" vertical="center" shrinkToFit="1"/>
    </xf>
    <xf numFmtId="176" fontId="10" fillId="2" borderId="17" xfId="2" applyNumberFormat="1" applyFont="1" applyFill="1" applyBorder="1" applyAlignment="1">
      <alignment horizontal="center" vertical="center" shrinkToFit="1"/>
    </xf>
    <xf numFmtId="176" fontId="10" fillId="2" borderId="21" xfId="2" applyNumberFormat="1" applyFont="1" applyFill="1" applyBorder="1" applyAlignment="1">
      <alignment horizontal="center" vertical="center" shrinkToFit="1"/>
    </xf>
    <xf numFmtId="176" fontId="10" fillId="2" borderId="22" xfId="2" applyNumberFormat="1" applyFont="1" applyFill="1" applyBorder="1" applyAlignment="1">
      <alignment horizontal="center" vertical="center" shrinkToFit="1"/>
    </xf>
    <xf numFmtId="176" fontId="10" fillId="2" borderId="8" xfId="2" applyNumberFormat="1" applyFont="1" applyFill="1" applyBorder="1" applyAlignment="1">
      <alignment horizontal="center" vertical="center" shrinkToFit="1"/>
    </xf>
    <xf numFmtId="0" fontId="10" fillId="2" borderId="3" xfId="2" applyFont="1" applyFill="1" applyBorder="1" applyAlignment="1">
      <alignment horizontal="left" vertical="center" wrapText="1" shrinkToFit="1"/>
    </xf>
    <xf numFmtId="176" fontId="12" fillId="0" borderId="23" xfId="1" applyNumberFormat="1" applyFont="1" applyFill="1" applyBorder="1" applyAlignment="1">
      <alignment vertical="center" wrapText="1" shrinkToFit="1"/>
    </xf>
    <xf numFmtId="176" fontId="12" fillId="0" borderId="4" xfId="2" applyNumberFormat="1" applyFont="1" applyBorder="1" applyAlignment="1">
      <alignment vertical="center" shrinkToFit="1"/>
    </xf>
    <xf numFmtId="176" fontId="12" fillId="0" borderId="24" xfId="2" applyNumberFormat="1" applyFont="1" applyBorder="1" applyAlignment="1">
      <alignment vertical="center" shrinkToFit="1"/>
    </xf>
    <xf numFmtId="176" fontId="12" fillId="0" borderId="25" xfId="2" applyNumberFormat="1" applyFont="1" applyBorder="1" applyAlignment="1">
      <alignment vertical="center" shrinkToFit="1"/>
    </xf>
    <xf numFmtId="176" fontId="12" fillId="0" borderId="26" xfId="2" applyNumberFormat="1" applyFont="1" applyBorder="1" applyAlignment="1">
      <alignment vertical="center" shrinkToFit="1"/>
    </xf>
    <xf numFmtId="176" fontId="12" fillId="0" borderId="27" xfId="2" applyNumberFormat="1" applyFont="1" applyBorder="1" applyAlignment="1">
      <alignment vertical="center" shrinkToFit="1"/>
    </xf>
    <xf numFmtId="176" fontId="12" fillId="0" borderId="28" xfId="2" applyNumberFormat="1" applyFont="1" applyBorder="1" applyAlignment="1">
      <alignment vertical="center" shrinkToFit="1"/>
    </xf>
    <xf numFmtId="176" fontId="12" fillId="0" borderId="29" xfId="2" applyNumberFormat="1" applyFont="1" applyBorder="1" applyAlignment="1">
      <alignment vertical="center" shrinkToFit="1"/>
    </xf>
    <xf numFmtId="176" fontId="12" fillId="0" borderId="30" xfId="2" applyNumberFormat="1" applyFont="1" applyBorder="1" applyAlignment="1">
      <alignment vertical="center" shrinkToFit="1"/>
    </xf>
    <xf numFmtId="176" fontId="12" fillId="0" borderId="23" xfId="2" applyNumberFormat="1" applyFont="1" applyBorder="1" applyAlignment="1">
      <alignment vertical="center" shrinkToFit="1"/>
    </xf>
    <xf numFmtId="176" fontId="12" fillId="0" borderId="31" xfId="2" applyNumberFormat="1" applyFont="1" applyBorder="1" applyAlignment="1">
      <alignment vertical="center" shrinkToFit="1"/>
    </xf>
    <xf numFmtId="0" fontId="7" fillId="2" borderId="0" xfId="3" applyFont="1" applyFill="1">
      <alignment vertical="center"/>
    </xf>
    <xf numFmtId="0" fontId="10" fillId="2" borderId="1" xfId="2" applyFont="1" applyFill="1" applyBorder="1" applyAlignment="1">
      <alignment horizontal="center" vertical="center" wrapText="1" shrinkToFit="1"/>
    </xf>
    <xf numFmtId="176" fontId="12" fillId="0" borderId="4" xfId="1" applyNumberFormat="1" applyFont="1" applyFill="1" applyBorder="1" applyAlignment="1">
      <alignment horizontal="right" vertical="center" shrinkToFit="1"/>
    </xf>
    <xf numFmtId="176" fontId="12" fillId="0" borderId="1" xfId="1" applyNumberFormat="1" applyFont="1" applyFill="1" applyBorder="1" applyAlignment="1">
      <alignment horizontal="right" vertical="center" shrinkToFit="1"/>
    </xf>
    <xf numFmtId="176" fontId="3" fillId="0" borderId="1" xfId="1" applyNumberFormat="1" applyFont="1" applyFill="1" applyBorder="1" applyAlignment="1">
      <alignment horizontal="right" vertical="center" shrinkToFit="1"/>
    </xf>
    <xf numFmtId="176" fontId="12" fillId="0" borderId="33" xfId="1" applyNumberFormat="1" applyFont="1" applyFill="1" applyBorder="1" applyAlignment="1">
      <alignment horizontal="right" vertical="center" shrinkToFit="1"/>
    </xf>
    <xf numFmtId="176" fontId="12" fillId="0" borderId="34" xfId="1" applyNumberFormat="1" applyFont="1" applyFill="1" applyBorder="1" applyAlignment="1">
      <alignment vertical="center"/>
    </xf>
    <xf numFmtId="176" fontId="12" fillId="0" borderId="35" xfId="1" applyNumberFormat="1" applyFont="1" applyFill="1" applyBorder="1" applyAlignment="1">
      <alignment vertical="center"/>
    </xf>
    <xf numFmtId="0" fontId="10" fillId="2" borderId="36" xfId="2" applyFont="1" applyFill="1" applyBorder="1" applyAlignment="1">
      <alignment horizontal="center" vertical="center" wrapText="1" shrinkToFit="1"/>
    </xf>
    <xf numFmtId="0" fontId="10" fillId="2" borderId="37" xfId="2" applyFont="1" applyFill="1" applyBorder="1" applyAlignment="1">
      <alignment horizontal="left" vertical="center" wrapText="1" shrinkToFit="1"/>
    </xf>
    <xf numFmtId="176" fontId="12" fillId="0" borderId="38" xfId="1" applyNumberFormat="1" applyFont="1" applyFill="1" applyBorder="1" applyAlignment="1">
      <alignment horizontal="right" vertical="center" shrinkToFit="1"/>
    </xf>
    <xf numFmtId="176" fontId="12" fillId="0" borderId="36" xfId="1" applyNumberFormat="1" applyFont="1" applyFill="1" applyBorder="1" applyAlignment="1">
      <alignment horizontal="right" vertical="center" shrinkToFit="1"/>
    </xf>
    <xf numFmtId="176" fontId="12" fillId="0" borderId="40" xfId="1" applyNumberFormat="1" applyFont="1" applyFill="1" applyBorder="1" applyAlignment="1">
      <alignment horizontal="right" vertical="center" shrinkToFit="1"/>
    </xf>
    <xf numFmtId="176" fontId="12" fillId="0" borderId="41" xfId="1" applyNumberFormat="1" applyFont="1" applyFill="1" applyBorder="1" applyAlignment="1">
      <alignment horizontal="right" vertical="center" shrinkToFit="1"/>
    </xf>
    <xf numFmtId="176" fontId="12" fillId="0" borderId="42" xfId="1" applyNumberFormat="1" applyFont="1" applyFill="1" applyBorder="1" applyAlignment="1">
      <alignment vertical="center"/>
    </xf>
    <xf numFmtId="176" fontId="3" fillId="0" borderId="36" xfId="1" applyNumberFormat="1" applyFont="1" applyFill="1" applyBorder="1" applyAlignment="1">
      <alignment horizontal="right" vertical="center" shrinkToFit="1"/>
    </xf>
    <xf numFmtId="176" fontId="12" fillId="0" borderId="43" xfId="1" applyNumberFormat="1" applyFont="1" applyFill="1" applyBorder="1" applyAlignment="1">
      <alignment vertical="center"/>
    </xf>
    <xf numFmtId="0" fontId="10" fillId="2" borderId="7" xfId="2" applyFont="1" applyFill="1" applyBorder="1" applyAlignment="1">
      <alignment horizontal="center" vertical="center" wrapText="1" shrinkToFit="1"/>
    </xf>
    <xf numFmtId="0" fontId="10" fillId="2" borderId="44" xfId="2" applyFont="1" applyFill="1" applyBorder="1" applyAlignment="1">
      <alignment horizontal="left" vertical="center" wrapText="1" shrinkToFit="1"/>
    </xf>
    <xf numFmtId="176" fontId="12" fillId="0" borderId="9" xfId="1" applyNumberFormat="1" applyFont="1" applyFill="1" applyBorder="1" applyAlignment="1">
      <alignment horizontal="right" vertical="center" shrinkToFit="1"/>
    </xf>
    <xf numFmtId="176" fontId="12" fillId="0" borderId="7" xfId="1" applyNumberFormat="1" applyFont="1" applyFill="1" applyBorder="1" applyAlignment="1">
      <alignment horizontal="right" vertical="center" shrinkToFit="1"/>
    </xf>
    <xf numFmtId="176" fontId="12" fillId="0" borderId="46" xfId="1" applyNumberFormat="1" applyFont="1" applyFill="1" applyBorder="1" applyAlignment="1">
      <alignment horizontal="right" vertical="center" shrinkToFit="1"/>
    </xf>
    <xf numFmtId="176" fontId="12" fillId="0" borderId="47" xfId="1" applyNumberFormat="1" applyFont="1" applyFill="1" applyBorder="1" applyAlignment="1">
      <alignment vertical="center"/>
    </xf>
    <xf numFmtId="176" fontId="12" fillId="0" borderId="48" xfId="1" applyNumberFormat="1" applyFont="1" applyFill="1" applyBorder="1" applyAlignment="1">
      <alignment vertical="center"/>
    </xf>
    <xf numFmtId="0" fontId="10" fillId="2" borderId="49" xfId="2" applyFont="1" applyFill="1" applyBorder="1" applyAlignment="1">
      <alignment vertical="center" wrapText="1" shrinkToFit="1"/>
    </xf>
    <xf numFmtId="176" fontId="12" fillId="0" borderId="23" xfId="1" applyNumberFormat="1" applyFont="1" applyFill="1" applyBorder="1" applyAlignment="1">
      <alignment horizontal="right" vertical="center" shrinkToFit="1"/>
    </xf>
    <xf numFmtId="176" fontId="12" fillId="0" borderId="51" xfId="1" applyNumberFormat="1" applyFont="1" applyFill="1" applyBorder="1" applyAlignment="1">
      <alignment vertical="center"/>
    </xf>
    <xf numFmtId="176" fontId="12" fillId="0" borderId="33" xfId="1" applyNumberFormat="1" applyFont="1" applyFill="1" applyBorder="1" applyAlignment="1">
      <alignment vertical="center"/>
    </xf>
    <xf numFmtId="176" fontId="12" fillId="0" borderId="27" xfId="1" applyNumberFormat="1" applyFont="1" applyFill="1" applyBorder="1" applyAlignment="1">
      <alignment vertical="center"/>
    </xf>
    <xf numFmtId="0" fontId="10" fillId="0" borderId="52" xfId="2" applyFont="1" applyBorder="1" applyAlignment="1">
      <alignment horizontal="left" vertical="center" wrapText="1" shrinkToFit="1"/>
    </xf>
    <xf numFmtId="176" fontId="12" fillId="0" borderId="53" xfId="1" applyNumberFormat="1" applyFont="1" applyFill="1" applyBorder="1" applyAlignment="1">
      <alignment horizontal="right" vertical="center" shrinkToFit="1"/>
    </xf>
    <xf numFmtId="176" fontId="12" fillId="0" borderId="5" xfId="1" applyNumberFormat="1" applyFont="1" applyFill="1" applyBorder="1" applyAlignment="1">
      <alignment horizontal="right" vertical="center" shrinkToFit="1"/>
    </xf>
    <xf numFmtId="176" fontId="12" fillId="0" borderId="54" xfId="1" applyNumberFormat="1" applyFont="1" applyFill="1" applyBorder="1" applyAlignment="1">
      <alignment horizontal="right" vertical="center" shrinkToFit="1"/>
    </xf>
    <xf numFmtId="176" fontId="12" fillId="0" borderId="55" xfId="1" applyNumberFormat="1" applyFont="1" applyFill="1" applyBorder="1" applyAlignment="1">
      <alignment horizontal="right" vertical="center" shrinkToFit="1"/>
    </xf>
    <xf numFmtId="176" fontId="3" fillId="0" borderId="56" xfId="1" applyNumberFormat="1" applyFont="1" applyFill="1" applyBorder="1" applyAlignment="1">
      <alignment horizontal="right" vertical="center" shrinkToFit="1"/>
    </xf>
    <xf numFmtId="176" fontId="12" fillId="0" borderId="57" xfId="1" applyNumberFormat="1" applyFont="1" applyFill="1" applyBorder="1" applyAlignment="1">
      <alignment horizontal="right" vertical="center" shrinkToFit="1"/>
    </xf>
    <xf numFmtId="176" fontId="12" fillId="0" borderId="58" xfId="1" applyNumberFormat="1" applyFont="1" applyFill="1" applyBorder="1" applyAlignment="1">
      <alignment vertical="center"/>
    </xf>
    <xf numFmtId="176" fontId="12" fillId="0" borderId="62" xfId="1" applyNumberFormat="1" applyFont="1" applyFill="1" applyBorder="1" applyAlignment="1">
      <alignment vertical="center"/>
    </xf>
    <xf numFmtId="176" fontId="12" fillId="0" borderId="63" xfId="1" applyNumberFormat="1" applyFont="1" applyFill="1" applyBorder="1" applyAlignment="1">
      <alignment vertical="center"/>
    </xf>
    <xf numFmtId="176" fontId="12" fillId="0" borderId="64" xfId="1" applyNumberFormat="1" applyFont="1" applyFill="1" applyBorder="1" applyAlignment="1">
      <alignment vertical="center"/>
    </xf>
    <xf numFmtId="176" fontId="12" fillId="0" borderId="65" xfId="1" applyNumberFormat="1" applyFont="1" applyFill="1" applyBorder="1" applyAlignment="1">
      <alignment vertical="center"/>
    </xf>
    <xf numFmtId="176" fontId="12" fillId="0" borderId="66" xfId="1" applyNumberFormat="1" applyFont="1" applyFill="1" applyBorder="1" applyAlignment="1">
      <alignment vertical="center"/>
    </xf>
    <xf numFmtId="176" fontId="12" fillId="0" borderId="67" xfId="1" applyNumberFormat="1" applyFont="1" applyFill="1" applyBorder="1" applyAlignment="1">
      <alignment vertical="center"/>
    </xf>
    <xf numFmtId="176" fontId="12" fillId="0" borderId="68" xfId="1" applyNumberFormat="1" applyFont="1" applyFill="1" applyBorder="1" applyAlignment="1">
      <alignment vertical="center"/>
    </xf>
    <xf numFmtId="176" fontId="12" fillId="0" borderId="69" xfId="1" applyNumberFormat="1" applyFont="1" applyFill="1" applyBorder="1" applyAlignment="1">
      <alignment vertical="center"/>
    </xf>
    <xf numFmtId="0" fontId="10" fillId="2" borderId="0" xfId="2" applyFont="1" applyFill="1" applyAlignment="1">
      <alignment horizontal="left" vertical="center"/>
    </xf>
    <xf numFmtId="176" fontId="10" fillId="2" borderId="0" xfId="2" applyNumberFormat="1" applyFont="1" applyFill="1" applyAlignment="1">
      <alignment horizontal="right" vertical="center"/>
    </xf>
    <xf numFmtId="0" fontId="10" fillId="3" borderId="0" xfId="3" applyFont="1" applyFill="1">
      <alignment vertical="center"/>
    </xf>
    <xf numFmtId="176" fontId="10" fillId="2" borderId="1" xfId="2" applyNumberFormat="1" applyFont="1" applyFill="1" applyBorder="1" applyAlignment="1">
      <alignment horizontal="left" vertical="center"/>
    </xf>
    <xf numFmtId="176" fontId="10" fillId="2" borderId="2" xfId="2" applyNumberFormat="1" applyFont="1" applyFill="1" applyBorder="1" applyAlignment="1">
      <alignment horizontal="right" vertical="center"/>
    </xf>
    <xf numFmtId="176" fontId="10" fillId="2" borderId="3" xfId="2" applyNumberFormat="1" applyFont="1" applyFill="1" applyBorder="1" applyAlignment="1">
      <alignment horizontal="right" vertical="center"/>
    </xf>
    <xf numFmtId="0" fontId="10" fillId="2" borderId="0" xfId="3" applyFont="1" applyFill="1">
      <alignment vertical="center"/>
    </xf>
    <xf numFmtId="176" fontId="10" fillId="2" borderId="7" xfId="2" applyNumberFormat="1" applyFont="1" applyFill="1" applyBorder="1" applyAlignment="1">
      <alignment horizontal="left" vertical="center"/>
    </xf>
    <xf numFmtId="176" fontId="10" fillId="2" borderId="8" xfId="2" applyNumberFormat="1" applyFont="1" applyFill="1" applyBorder="1" applyAlignment="1">
      <alignment horizontal="right" vertical="center"/>
    </xf>
    <xf numFmtId="0" fontId="10" fillId="3" borderId="0" xfId="3" applyFont="1" applyFill="1" applyAlignment="1">
      <alignment vertical="center" wrapText="1"/>
    </xf>
    <xf numFmtId="0" fontId="10" fillId="3" borderId="7" xfId="3" applyFont="1" applyFill="1" applyBorder="1" applyAlignment="1">
      <alignment horizontal="left" vertical="center"/>
    </xf>
    <xf numFmtId="0" fontId="10" fillId="3" borderId="8" xfId="3" applyFont="1" applyFill="1" applyBorder="1" applyAlignment="1">
      <alignment vertical="center" wrapText="1"/>
    </xf>
    <xf numFmtId="0" fontId="3" fillId="3" borderId="0" xfId="3" applyFont="1" applyFill="1">
      <alignment vertical="center"/>
    </xf>
    <xf numFmtId="0" fontId="3" fillId="3" borderId="17" xfId="3" applyFont="1" applyFill="1" applyBorder="1">
      <alignment vertical="center"/>
    </xf>
    <xf numFmtId="0" fontId="3" fillId="3" borderId="18" xfId="3" applyFont="1" applyFill="1" applyBorder="1">
      <alignment vertical="center"/>
    </xf>
    <xf numFmtId="0" fontId="3" fillId="3" borderId="19" xfId="3" applyFont="1" applyFill="1" applyBorder="1">
      <alignment vertical="center"/>
    </xf>
    <xf numFmtId="176" fontId="7" fillId="2" borderId="0" xfId="2" applyNumberFormat="1" applyFont="1" applyFill="1" applyAlignment="1">
      <alignment horizontal="right" vertical="center"/>
    </xf>
    <xf numFmtId="0" fontId="7" fillId="3" borderId="0" xfId="3" applyFont="1" applyFill="1">
      <alignment vertical="center"/>
    </xf>
    <xf numFmtId="0" fontId="16" fillId="2" borderId="0" xfId="3" applyFont="1" applyFill="1">
      <alignment vertical="center"/>
    </xf>
    <xf numFmtId="176" fontId="12" fillId="4" borderId="4" xfId="1" applyNumberFormat="1" applyFont="1" applyFill="1" applyBorder="1" applyAlignment="1">
      <alignment vertical="center" wrapText="1" shrinkToFit="1"/>
    </xf>
    <xf numFmtId="176" fontId="12" fillId="4" borderId="4" xfId="1" applyNumberFormat="1" applyFont="1" applyFill="1" applyBorder="1" applyAlignment="1">
      <alignment horizontal="right" vertical="center" shrinkToFit="1"/>
    </xf>
    <xf numFmtId="176" fontId="12" fillId="4" borderId="38" xfId="1" applyNumberFormat="1" applyFont="1" applyFill="1" applyBorder="1" applyAlignment="1">
      <alignment vertical="center" wrapText="1" shrinkToFit="1"/>
    </xf>
    <xf numFmtId="176" fontId="12" fillId="4" borderId="38" xfId="1" applyNumberFormat="1" applyFont="1" applyFill="1" applyBorder="1" applyAlignment="1">
      <alignment horizontal="right" vertical="center" shrinkToFit="1"/>
    </xf>
    <xf numFmtId="176" fontId="12" fillId="4" borderId="9" xfId="1" applyNumberFormat="1" applyFont="1" applyFill="1" applyBorder="1" applyAlignment="1">
      <alignment vertical="center" wrapText="1" shrinkToFit="1"/>
    </xf>
    <xf numFmtId="176" fontId="12" fillId="4" borderId="9" xfId="1" applyNumberFormat="1" applyFont="1" applyFill="1" applyBorder="1" applyAlignment="1">
      <alignment horizontal="right" vertical="center" shrinkToFit="1"/>
    </xf>
    <xf numFmtId="176" fontId="13" fillId="4" borderId="23" xfId="1" applyNumberFormat="1" applyFont="1" applyFill="1" applyBorder="1">
      <alignment vertical="center"/>
    </xf>
    <xf numFmtId="176" fontId="12" fillId="4" borderId="53" xfId="1" applyNumberFormat="1" applyFont="1" applyFill="1" applyBorder="1" applyAlignment="1">
      <alignment horizontal="right" vertical="center" shrinkToFit="1"/>
    </xf>
    <xf numFmtId="176" fontId="12" fillId="4" borderId="25" xfId="1" applyNumberFormat="1" applyFont="1" applyFill="1" applyBorder="1" applyAlignment="1">
      <alignment horizontal="right" vertical="center" shrinkToFit="1"/>
    </xf>
    <xf numFmtId="176" fontId="12" fillId="4" borderId="32" xfId="1" applyNumberFormat="1" applyFont="1" applyFill="1" applyBorder="1" applyAlignment="1">
      <alignment horizontal="right" vertical="center" shrinkToFit="1"/>
    </xf>
    <xf numFmtId="176" fontId="12" fillId="4" borderId="39" xfId="1" applyNumberFormat="1" applyFont="1" applyFill="1" applyBorder="1" applyAlignment="1">
      <alignment horizontal="right" vertical="center" shrinkToFit="1"/>
    </xf>
    <xf numFmtId="176" fontId="12" fillId="4" borderId="10" xfId="1" applyNumberFormat="1" applyFont="1" applyFill="1" applyBorder="1" applyAlignment="1">
      <alignment horizontal="right" vertical="center" shrinkToFit="1"/>
    </xf>
    <xf numFmtId="176" fontId="12" fillId="4" borderId="16" xfId="1" applyNumberFormat="1" applyFont="1" applyFill="1" applyBorder="1" applyAlignment="1">
      <alignment horizontal="right" vertical="center" shrinkToFit="1"/>
    </xf>
    <xf numFmtId="176" fontId="12" fillId="4" borderId="45" xfId="1" applyNumberFormat="1" applyFont="1" applyFill="1" applyBorder="1" applyAlignment="1">
      <alignment horizontal="right" vertical="center" shrinkToFit="1"/>
    </xf>
    <xf numFmtId="176" fontId="12" fillId="4" borderId="50" xfId="1" applyNumberFormat="1" applyFont="1" applyFill="1" applyBorder="1" applyAlignment="1">
      <alignment horizontal="right" vertical="center" shrinkToFit="1"/>
    </xf>
    <xf numFmtId="176" fontId="12" fillId="4" borderId="36" xfId="1" applyNumberFormat="1" applyFont="1" applyFill="1" applyBorder="1" applyAlignment="1">
      <alignment horizontal="right" vertical="center" shrinkToFit="1"/>
    </xf>
    <xf numFmtId="176" fontId="12" fillId="4" borderId="7" xfId="1" applyNumberFormat="1" applyFont="1" applyFill="1" applyBorder="1" applyAlignment="1">
      <alignment horizontal="right" vertical="center" shrinkToFit="1"/>
    </xf>
    <xf numFmtId="176" fontId="12" fillId="4" borderId="38" xfId="1" applyNumberFormat="1" applyFont="1" applyFill="1" applyBorder="1" applyAlignment="1">
      <alignment vertical="center"/>
    </xf>
    <xf numFmtId="176" fontId="10" fillId="2" borderId="4" xfId="2" applyNumberFormat="1" applyFont="1" applyFill="1" applyBorder="1" applyAlignment="1">
      <alignment horizontal="center" vertical="center" wrapText="1"/>
    </xf>
    <xf numFmtId="176" fontId="10" fillId="2" borderId="9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10" fillId="2" borderId="10" xfId="2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10" fillId="2" borderId="12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10" fillId="2" borderId="13" xfId="2" applyNumberFormat="1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3" xfId="2" applyFont="1" applyFill="1" applyBorder="1" applyAlignment="1">
      <alignment horizontal="center" vertical="center" shrinkToFit="1"/>
    </xf>
    <xf numFmtId="0" fontId="10" fillId="2" borderId="7" xfId="2" applyFont="1" applyFill="1" applyBorder="1" applyAlignment="1">
      <alignment horizontal="center" vertical="center"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8" xfId="2" applyFont="1" applyFill="1" applyBorder="1" applyAlignment="1">
      <alignment horizontal="center" vertical="center" shrinkToFit="1"/>
    </xf>
    <xf numFmtId="176" fontId="10" fillId="2" borderId="4" xfId="2" applyNumberFormat="1" applyFont="1" applyFill="1" applyBorder="1" applyAlignment="1">
      <alignment horizontal="center" vertical="center" wrapText="1" shrinkToFit="1"/>
    </xf>
    <xf numFmtId="176" fontId="10" fillId="2" borderId="9" xfId="2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176" fontId="10" fillId="2" borderId="1" xfId="2" applyNumberFormat="1" applyFont="1" applyFill="1" applyBorder="1" applyAlignment="1">
      <alignment horizontal="center" vertical="center" wrapText="1"/>
    </xf>
    <xf numFmtId="176" fontId="10" fillId="2" borderId="7" xfId="2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10" fillId="2" borderId="3" xfId="2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0" fillId="2" borderId="59" xfId="2" applyFont="1" applyFill="1" applyBorder="1" applyAlignment="1">
      <alignment horizontal="center" vertical="center"/>
    </xf>
    <xf numFmtId="0" fontId="10" fillId="2" borderId="60" xfId="2" applyFont="1" applyFill="1" applyBorder="1" applyAlignment="1">
      <alignment horizontal="center" vertical="center"/>
    </xf>
    <xf numFmtId="0" fontId="10" fillId="2" borderId="61" xfId="2" applyFont="1" applyFill="1" applyBorder="1" applyAlignment="1">
      <alignment horizontal="center" vertical="center"/>
    </xf>
    <xf numFmtId="176" fontId="10" fillId="2" borderId="4" xfId="2" applyNumberFormat="1" applyFont="1" applyFill="1" applyBorder="1" applyAlignment="1">
      <alignment horizontal="center" vertical="center"/>
    </xf>
    <xf numFmtId="176" fontId="10" fillId="2" borderId="9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 shrinkToFit="1"/>
    </xf>
    <xf numFmtId="0" fontId="10" fillId="2" borderId="18" xfId="2" applyFont="1" applyFill="1" applyBorder="1" applyAlignment="1">
      <alignment horizontal="center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0" fontId="10" fillId="2" borderId="1" xfId="2" quotePrefix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0" fillId="2" borderId="9" xfId="2" applyFont="1" applyFill="1" applyBorder="1" applyAlignment="1">
      <alignment horizontal="center" vertical="center" wrapText="1" shrinkToFit="1"/>
    </xf>
    <xf numFmtId="0" fontId="10" fillId="2" borderId="2" xfId="2" quotePrefix="1" applyFont="1" applyFill="1" applyBorder="1" applyAlignment="1">
      <alignment horizontal="center" vertical="center" wrapText="1" shrinkToFit="1"/>
    </xf>
  </cellXfs>
  <cellStyles count="4">
    <cellStyle name="桁区切り" xfId="1" builtinId="6"/>
    <cellStyle name="標準" xfId="0" builtinId="0"/>
    <cellStyle name="標準 3" xfId="3" xr:uid="{1F2F0089-55F8-49A8-AE85-ECF85DAAB4D5}"/>
    <cellStyle name="標準_別紙（２）精算額内訳" xfId="2" xr:uid="{8ED8CD64-C088-4359-98D2-E84A2B68E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207819</xdr:colOff>
      <xdr:row>2</xdr:row>
      <xdr:rowOff>17319</xdr:rowOff>
    </xdr:from>
    <xdr:to>
      <xdr:col>3</xdr:col>
      <xdr:colOff>3095007</xdr:colOff>
      <xdr:row>6</xdr:row>
      <xdr:rowOff>34636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0060D8-F821-46A0-9B7E-9AE1D2A1080B}"/>
            </a:ext>
          </a:extLst>
        </xdr:cNvPr>
        <xdr:cNvSpPr/>
      </xdr:nvSpPr>
      <xdr:spPr>
        <a:xfrm>
          <a:off x="531669" y="522144"/>
          <a:ext cx="3315813" cy="13412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・本資料については、すべて「税抜」で記載すること</a:t>
          </a:r>
          <a:endParaRPr kumimoji="1" lang="en-US" altLang="ja-JP" sz="1800"/>
        </a:p>
        <a:p>
          <a:pPr algn="l"/>
          <a:r>
            <a:rPr kumimoji="1" lang="ja-JP" altLang="en-US" sz="1800"/>
            <a:t>・薄黄色のセルに入力</a:t>
          </a:r>
          <a:endParaRPr kumimoji="1" lang="en-US" altLang="ja-JP" sz="1800"/>
        </a:p>
      </xdr:txBody>
    </xdr:sp>
    <xdr:clientData/>
  </xdr:twoCellAnchor>
  <xdr:twoCellAnchor>
    <xdr:from>
      <xdr:col>3</xdr:col>
      <xdr:colOff>3325091</xdr:colOff>
      <xdr:row>1</xdr:row>
      <xdr:rowOff>51954</xdr:rowOff>
    </xdr:from>
    <xdr:to>
      <xdr:col>5</xdr:col>
      <xdr:colOff>311232</xdr:colOff>
      <xdr:row>2</xdr:row>
      <xdr:rowOff>119745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EBF6EB2-DA10-4195-BA7E-D32B6806DC49}"/>
            </a:ext>
          </a:extLst>
        </xdr:cNvPr>
        <xdr:cNvSpPr/>
      </xdr:nvSpPr>
      <xdr:spPr>
        <a:xfrm>
          <a:off x="4077566" y="318654"/>
          <a:ext cx="1624816" cy="305916"/>
        </a:xfrm>
        <a:prstGeom prst="wedgeRectCallout">
          <a:avLst>
            <a:gd name="adj1" fmla="val -24611"/>
            <a:gd name="adj2" fmla="val 150243"/>
          </a:avLst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対象経費＋対象外経費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398318</xdr:colOff>
      <xdr:row>1</xdr:row>
      <xdr:rowOff>155863</xdr:rowOff>
    </xdr:from>
    <xdr:to>
      <xdr:col>6</xdr:col>
      <xdr:colOff>153883</xdr:colOff>
      <xdr:row>3</xdr:row>
      <xdr:rowOff>66798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C804092-A158-4106-A9C5-A5ED09412E5F}"/>
            </a:ext>
          </a:extLst>
        </xdr:cNvPr>
        <xdr:cNvSpPr/>
      </xdr:nvSpPr>
      <xdr:spPr>
        <a:xfrm>
          <a:off x="5789468" y="422563"/>
          <a:ext cx="793790" cy="330035"/>
        </a:xfrm>
        <a:prstGeom prst="wedgeRectCallout">
          <a:avLst>
            <a:gd name="adj1" fmla="val -26967"/>
            <a:gd name="adj2" fmla="val 103296"/>
          </a:avLst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対象経費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658090</xdr:colOff>
      <xdr:row>2</xdr:row>
      <xdr:rowOff>34636</xdr:rowOff>
    </xdr:from>
    <xdr:to>
      <xdr:col>7</xdr:col>
      <xdr:colOff>484909</xdr:colOff>
      <xdr:row>4</xdr:row>
      <xdr:rowOff>103910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3CF7C2A-4C50-4F4F-98E0-202704061317}"/>
            </a:ext>
          </a:extLst>
        </xdr:cNvPr>
        <xdr:cNvSpPr/>
      </xdr:nvSpPr>
      <xdr:spPr>
        <a:xfrm>
          <a:off x="7087465" y="539461"/>
          <a:ext cx="865044" cy="478849"/>
        </a:xfrm>
        <a:prstGeom prst="wedgeRectCallout">
          <a:avLst>
            <a:gd name="adj1" fmla="val -26967"/>
            <a:gd name="adj2" fmla="val 103296"/>
          </a:avLst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ある場合は入力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294410</xdr:colOff>
      <xdr:row>15</xdr:row>
      <xdr:rowOff>17319</xdr:rowOff>
    </xdr:from>
    <xdr:to>
      <xdr:col>20</xdr:col>
      <xdr:colOff>848590</xdr:colOff>
      <xdr:row>23</xdr:row>
      <xdr:rowOff>207819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E7DDB5C-D35E-489D-AA5F-7822B8854E1A}"/>
            </a:ext>
          </a:extLst>
        </xdr:cNvPr>
        <xdr:cNvSpPr/>
      </xdr:nvSpPr>
      <xdr:spPr>
        <a:xfrm>
          <a:off x="18287135" y="6675294"/>
          <a:ext cx="3668855" cy="26193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・補助金所要額（Ｌ）が申請時より増加した場合でも、交付決定額が上限となります。</a:t>
          </a:r>
          <a:endParaRPr kumimoji="1" lang="en-US" altLang="ja-JP" sz="1800"/>
        </a:p>
        <a:p>
          <a:pPr algn="l"/>
          <a:r>
            <a:rPr kumimoji="1" lang="ja-JP" altLang="en-US" sz="1800"/>
            <a:t>・数字が記入されているセルは自動計算ですが、計算が合わない場合は手入力としてください。</a:t>
          </a:r>
          <a:endParaRPr kumimoji="1" lang="en-US" altLang="ja-JP" sz="1800"/>
        </a:p>
      </xdr:txBody>
    </xdr:sp>
    <xdr:clientData/>
  </xdr:twoCellAnchor>
  <xdr:twoCellAnchor>
    <xdr:from>
      <xdr:col>15</xdr:col>
      <xdr:colOff>17318</xdr:colOff>
      <xdr:row>0</xdr:row>
      <xdr:rowOff>121227</xdr:rowOff>
    </xdr:from>
    <xdr:to>
      <xdr:col>16</xdr:col>
      <xdr:colOff>515834</xdr:colOff>
      <xdr:row>3</xdr:row>
      <xdr:rowOff>112568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A2D94CE-BCC8-42A0-B98D-35E519413985}"/>
            </a:ext>
          </a:extLst>
        </xdr:cNvPr>
        <xdr:cNvSpPr/>
      </xdr:nvSpPr>
      <xdr:spPr>
        <a:xfrm>
          <a:off x="15790718" y="121227"/>
          <a:ext cx="1536741" cy="677141"/>
        </a:xfrm>
        <a:prstGeom prst="wedgeRectCallout">
          <a:avLst>
            <a:gd name="adj1" fmla="val 182722"/>
            <a:gd name="adj2" fmla="val 70750"/>
          </a:avLst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円未満の数が生じた場合は、切り捨てる計算となっています。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398319</xdr:colOff>
      <xdr:row>15</xdr:row>
      <xdr:rowOff>121226</xdr:rowOff>
    </xdr:from>
    <xdr:to>
      <xdr:col>7</xdr:col>
      <xdr:colOff>744681</xdr:colOff>
      <xdr:row>22</xdr:row>
      <xdr:rowOff>277090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22647AA-0A19-4CA3-8CB6-691B9DC1538B}"/>
            </a:ext>
          </a:extLst>
        </xdr:cNvPr>
        <xdr:cNvSpPr/>
      </xdr:nvSpPr>
      <xdr:spPr>
        <a:xfrm>
          <a:off x="722169" y="6779201"/>
          <a:ext cx="7490112" cy="227993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・（ア）～（エ）の同一カナの中で別の目的で導入する機器（最大２機種）がある場合は、２段書きにしてそれぞれ計算してください。（合算して計算した場合に異なる計算結果となってしまいます）</a:t>
          </a:r>
          <a:endParaRPr kumimoji="1" lang="en-US" altLang="ja-JP" sz="1800"/>
        </a:p>
        <a:p>
          <a:pPr algn="l"/>
          <a:r>
            <a:rPr kumimoji="1" lang="ja-JP" altLang="en-US" sz="1800"/>
            <a:t>　例）（ア）のうち、「移乗支援」を１機種、「入浴支援」を</a:t>
          </a:r>
          <a:endParaRPr kumimoji="1" lang="en-US" altLang="ja-JP" sz="1800"/>
        </a:p>
        <a:p>
          <a:pPr algn="l"/>
          <a:r>
            <a:rPr kumimoji="1" lang="ja-JP" altLang="en-US" sz="1800"/>
            <a:t>　　　１機種導入する場合</a:t>
          </a:r>
          <a:endParaRPr kumimoji="1" lang="en-US" altLang="ja-JP" sz="1800"/>
        </a:p>
      </xdr:txBody>
    </xdr:sp>
    <xdr:clientData/>
  </xdr:twoCellAnchor>
  <xdr:twoCellAnchor>
    <xdr:from>
      <xdr:col>16</xdr:col>
      <xdr:colOff>935182</xdr:colOff>
      <xdr:row>0</xdr:row>
      <xdr:rowOff>51954</xdr:rowOff>
    </xdr:from>
    <xdr:to>
      <xdr:col>19</xdr:col>
      <xdr:colOff>1021774</xdr:colOff>
      <xdr:row>3</xdr:row>
      <xdr:rowOff>103909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134CC8F-7DDB-49F3-9522-8949B4D97542}"/>
            </a:ext>
          </a:extLst>
        </xdr:cNvPr>
        <xdr:cNvSpPr/>
      </xdr:nvSpPr>
      <xdr:spPr>
        <a:xfrm>
          <a:off x="17746807" y="51954"/>
          <a:ext cx="3344142" cy="73775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6DEB-A31E-4A01-8E6A-60F318301EB1}">
  <sheetPr>
    <pageSetUpPr fitToPage="1"/>
  </sheetPr>
  <dimension ref="B1:V24"/>
  <sheetViews>
    <sheetView showGridLines="0" view="pageBreakPreview" zoomScale="55" zoomScaleNormal="55" zoomScaleSheetLayoutView="55" workbookViewId="0">
      <selection activeCell="K8" sqref="K8"/>
    </sheetView>
  </sheetViews>
  <sheetFormatPr defaultColWidth="8.125" defaultRowHeight="13.5" x14ac:dyDescent="0.4"/>
  <cols>
    <col min="1" max="1" width="1.5" style="5" customWidth="1"/>
    <col min="2" max="2" width="2.75" style="5" customWidth="1"/>
    <col min="3" max="3" width="5.625" style="5" customWidth="1"/>
    <col min="4" max="4" width="47.25" style="5" customWidth="1"/>
    <col min="5" max="16" width="13.625" style="5" customWidth="1"/>
    <col min="17" max="17" width="15.5" style="5" customWidth="1"/>
    <col min="18" max="21" width="13.625" style="5" customWidth="1"/>
    <col min="22" max="22" width="1.625" style="5" customWidth="1"/>
    <col min="23" max="16384" width="8.125" style="5"/>
  </cols>
  <sheetData>
    <row r="1" spans="2:22" ht="21" x14ac:dyDescent="0.2">
      <c r="B1" s="1" t="s">
        <v>0</v>
      </c>
      <c r="C1" s="2"/>
      <c r="D1" s="1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2" ht="19.149999999999999" customHeight="1" x14ac:dyDescent="0.4">
      <c r="B2" s="128" t="s">
        <v>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6"/>
    </row>
    <row r="3" spans="2:22" ht="14.25" x14ac:dyDescent="0.15"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8"/>
      <c r="S3" s="10"/>
      <c r="T3" s="10"/>
      <c r="U3" s="10" t="s">
        <v>1</v>
      </c>
    </row>
    <row r="4" spans="2:22" ht="18" customHeight="1" x14ac:dyDescent="0.4">
      <c r="B4" s="129" t="s">
        <v>2</v>
      </c>
      <c r="C4" s="130"/>
      <c r="D4" s="131"/>
      <c r="E4" s="135" t="s">
        <v>3</v>
      </c>
      <c r="F4" s="135" t="s">
        <v>4</v>
      </c>
      <c r="G4" s="135" t="s">
        <v>5</v>
      </c>
      <c r="H4" s="135" t="s">
        <v>6</v>
      </c>
      <c r="I4" s="135" t="s">
        <v>7</v>
      </c>
      <c r="J4" s="140" t="s">
        <v>8</v>
      </c>
      <c r="K4" s="11"/>
      <c r="L4" s="11"/>
      <c r="M4" s="119" t="s">
        <v>9</v>
      </c>
      <c r="N4" s="12"/>
      <c r="O4" s="13"/>
      <c r="P4" s="143" t="s">
        <v>10</v>
      </c>
      <c r="Q4" s="148" t="s">
        <v>11</v>
      </c>
      <c r="R4" s="135" t="s">
        <v>12</v>
      </c>
      <c r="S4" s="119" t="s">
        <v>13</v>
      </c>
      <c r="T4" s="119" t="s">
        <v>14</v>
      </c>
      <c r="U4" s="119" t="s">
        <v>15</v>
      </c>
    </row>
    <row r="5" spans="2:22" ht="43.5" customHeight="1" x14ac:dyDescent="0.4">
      <c r="B5" s="132"/>
      <c r="C5" s="133"/>
      <c r="D5" s="134"/>
      <c r="E5" s="136"/>
      <c r="F5" s="138"/>
      <c r="G5" s="138"/>
      <c r="H5" s="136"/>
      <c r="I5" s="138"/>
      <c r="J5" s="141"/>
      <c r="K5" s="122" t="s">
        <v>16</v>
      </c>
      <c r="L5" s="123"/>
      <c r="M5" s="121"/>
      <c r="N5" s="124" t="s">
        <v>17</v>
      </c>
      <c r="O5" s="126" t="s">
        <v>18</v>
      </c>
      <c r="P5" s="144"/>
      <c r="Q5" s="149"/>
      <c r="R5" s="138"/>
      <c r="S5" s="120"/>
      <c r="T5" s="120"/>
      <c r="U5" s="120"/>
    </row>
    <row r="6" spans="2:22" ht="28.5" x14ac:dyDescent="0.4">
      <c r="B6" s="14"/>
      <c r="C6" s="15"/>
      <c r="D6" s="16"/>
      <c r="E6" s="137"/>
      <c r="F6" s="139"/>
      <c r="G6" s="139"/>
      <c r="H6" s="137"/>
      <c r="I6" s="139"/>
      <c r="J6" s="142"/>
      <c r="K6" s="18" t="s">
        <v>19</v>
      </c>
      <c r="L6" s="19" t="s">
        <v>20</v>
      </c>
      <c r="M6" s="121"/>
      <c r="N6" s="125"/>
      <c r="O6" s="127"/>
      <c r="P6" s="144"/>
      <c r="Q6" s="150"/>
      <c r="R6" s="139"/>
      <c r="S6" s="121"/>
      <c r="T6" s="121"/>
      <c r="U6" s="121"/>
    </row>
    <row r="7" spans="2:22" ht="14.25" customHeight="1" x14ac:dyDescent="0.4">
      <c r="B7" s="151" t="s">
        <v>21</v>
      </c>
      <c r="C7" s="152"/>
      <c r="D7" s="153"/>
      <c r="E7" s="20" t="s">
        <v>22</v>
      </c>
      <c r="F7" s="20" t="s">
        <v>23</v>
      </c>
      <c r="G7" s="20" t="s">
        <v>24</v>
      </c>
      <c r="H7" s="20" t="s">
        <v>25</v>
      </c>
      <c r="I7" s="20" t="s">
        <v>26</v>
      </c>
      <c r="J7" s="21" t="s">
        <v>27</v>
      </c>
      <c r="K7" s="22" t="s">
        <v>28</v>
      </c>
      <c r="L7" s="23"/>
      <c r="M7" s="20" t="s">
        <v>29</v>
      </c>
      <c r="N7" s="21" t="s">
        <v>30</v>
      </c>
      <c r="O7" s="22" t="s">
        <v>31</v>
      </c>
      <c r="P7" s="24" t="s">
        <v>32</v>
      </c>
      <c r="Q7" s="17" t="s">
        <v>33</v>
      </c>
      <c r="R7" s="24" t="s">
        <v>34</v>
      </c>
      <c r="S7" s="20" t="s">
        <v>35</v>
      </c>
      <c r="T7" s="20" t="s">
        <v>36</v>
      </c>
      <c r="U7" s="20" t="s">
        <v>37</v>
      </c>
    </row>
    <row r="8" spans="2:22" ht="45.75" customHeight="1" x14ac:dyDescent="0.4">
      <c r="B8" s="154" t="s">
        <v>38</v>
      </c>
      <c r="C8" s="155"/>
      <c r="D8" s="25" t="s">
        <v>39</v>
      </c>
      <c r="E8" s="26">
        <f>SUM(E9:E12)</f>
        <v>0</v>
      </c>
      <c r="F8" s="26">
        <f t="shared" ref="F8:G8" si="0">SUM(F9:F12)</f>
        <v>0</v>
      </c>
      <c r="G8" s="27">
        <f t="shared" si="0"/>
        <v>0</v>
      </c>
      <c r="H8" s="27">
        <f>SUM(H9:H12)</f>
        <v>0</v>
      </c>
      <c r="I8" s="27">
        <f>SUM(I9:I12)</f>
        <v>0</v>
      </c>
      <c r="J8" s="28"/>
      <c r="K8" s="29">
        <f>SUM(K9:K12)</f>
        <v>0</v>
      </c>
      <c r="L8" s="30"/>
      <c r="M8" s="31"/>
      <c r="N8" s="32"/>
      <c r="O8" s="33"/>
      <c r="P8" s="34"/>
      <c r="Q8" s="35">
        <f>Q10</f>
        <v>0</v>
      </c>
      <c r="R8" s="36"/>
      <c r="S8" s="27">
        <f>SUM(S9:S12)</f>
        <v>0</v>
      </c>
      <c r="T8" s="27">
        <f>SUM(T9:T12)</f>
        <v>0</v>
      </c>
      <c r="U8" s="27">
        <f>SUM(U9:U12)</f>
        <v>0</v>
      </c>
      <c r="V8" s="37"/>
    </row>
    <row r="9" spans="2:22" ht="45.75" customHeight="1" x14ac:dyDescent="0.4">
      <c r="B9" s="156"/>
      <c r="C9" s="38" t="s">
        <v>40</v>
      </c>
      <c r="D9" s="25" t="s">
        <v>41</v>
      </c>
      <c r="E9" s="101"/>
      <c r="F9" s="101"/>
      <c r="G9" s="102"/>
      <c r="H9" s="39">
        <f>E9-G9</f>
        <v>0</v>
      </c>
      <c r="I9" s="39">
        <f>MIN(F9,H9)</f>
        <v>0</v>
      </c>
      <c r="J9" s="40">
        <f t="shared" ref="J9:J14" si="1">I9*3/4</f>
        <v>0</v>
      </c>
      <c r="K9" s="109"/>
      <c r="L9" s="110"/>
      <c r="M9" s="39">
        <f>IF(K9&gt;L9*100000,J9-K9+L9*100000,J9)</f>
        <v>0</v>
      </c>
      <c r="N9" s="41">
        <v>1000000</v>
      </c>
      <c r="O9" s="109"/>
      <c r="P9" s="42">
        <f>N9*O9</f>
        <v>0</v>
      </c>
      <c r="Q9" s="43"/>
      <c r="R9" s="44">
        <f>MIN(M9,(P9+Q9))</f>
        <v>0</v>
      </c>
      <c r="S9" s="39">
        <f t="shared" ref="S9:S14" si="2">ROUNDDOWN(R9,-3)</f>
        <v>0</v>
      </c>
      <c r="T9" s="102"/>
      <c r="U9" s="39">
        <f>MIN(S9,T9)</f>
        <v>0</v>
      </c>
      <c r="V9" s="37"/>
    </row>
    <row r="10" spans="2:22" ht="45.75" customHeight="1" x14ac:dyDescent="0.4">
      <c r="B10" s="156"/>
      <c r="C10" s="45" t="s">
        <v>42</v>
      </c>
      <c r="D10" s="46" t="s">
        <v>43</v>
      </c>
      <c r="E10" s="103"/>
      <c r="F10" s="103"/>
      <c r="G10" s="104"/>
      <c r="H10" s="47">
        <f t="shared" ref="H10:H14" si="3">E10-G10</f>
        <v>0</v>
      </c>
      <c r="I10" s="47">
        <f t="shared" ref="I10:I14" si="4">MIN(F10,H10)</f>
        <v>0</v>
      </c>
      <c r="J10" s="48">
        <f t="shared" si="1"/>
        <v>0</v>
      </c>
      <c r="K10" s="111"/>
      <c r="L10" s="112"/>
      <c r="M10" s="47">
        <f t="shared" ref="M10:M14" si="5">IF(K10&gt;L10*100000,J10-K10+L10*100000,J10)</f>
        <v>0</v>
      </c>
      <c r="N10" s="116">
        <v>1000000</v>
      </c>
      <c r="O10" s="49"/>
      <c r="P10" s="50">
        <f>N10</f>
        <v>1000000</v>
      </c>
      <c r="Q10" s="118"/>
      <c r="R10" s="51">
        <f t="shared" ref="R10:R14" si="6">MIN(M10,(P10+Q10))</f>
        <v>0</v>
      </c>
      <c r="S10" s="47">
        <f t="shared" si="2"/>
        <v>0</v>
      </c>
      <c r="T10" s="104"/>
      <c r="U10" s="47">
        <f t="shared" ref="U10:U14" si="7">MIN(S10,T10)</f>
        <v>0</v>
      </c>
      <c r="V10" s="37"/>
    </row>
    <row r="11" spans="2:22" ht="45.75" customHeight="1" x14ac:dyDescent="0.4">
      <c r="B11" s="156"/>
      <c r="C11" s="45" t="s">
        <v>44</v>
      </c>
      <c r="D11" s="46" t="s">
        <v>45</v>
      </c>
      <c r="E11" s="103"/>
      <c r="F11" s="103"/>
      <c r="G11" s="104"/>
      <c r="H11" s="47">
        <f t="shared" si="3"/>
        <v>0</v>
      </c>
      <c r="I11" s="47">
        <f t="shared" si="4"/>
        <v>0</v>
      </c>
      <c r="J11" s="48">
        <f t="shared" si="1"/>
        <v>0</v>
      </c>
      <c r="K11" s="111"/>
      <c r="L11" s="112"/>
      <c r="M11" s="47">
        <f t="shared" si="5"/>
        <v>0</v>
      </c>
      <c r="N11" s="52">
        <v>300000</v>
      </c>
      <c r="O11" s="111"/>
      <c r="P11" s="50">
        <f>N11*O11</f>
        <v>0</v>
      </c>
      <c r="Q11" s="53"/>
      <c r="R11" s="51">
        <f t="shared" si="6"/>
        <v>0</v>
      </c>
      <c r="S11" s="47">
        <f t="shared" si="2"/>
        <v>0</v>
      </c>
      <c r="T11" s="104"/>
      <c r="U11" s="47">
        <f t="shared" si="7"/>
        <v>0</v>
      </c>
      <c r="V11" s="37"/>
    </row>
    <row r="12" spans="2:22" ht="45.75" customHeight="1" x14ac:dyDescent="0.4">
      <c r="B12" s="156"/>
      <c r="C12" s="54" t="s">
        <v>46</v>
      </c>
      <c r="D12" s="55" t="s">
        <v>47</v>
      </c>
      <c r="E12" s="105"/>
      <c r="F12" s="105"/>
      <c r="G12" s="106"/>
      <c r="H12" s="56">
        <f t="shared" si="3"/>
        <v>0</v>
      </c>
      <c r="I12" s="56">
        <f t="shared" si="4"/>
        <v>0</v>
      </c>
      <c r="J12" s="57">
        <f t="shared" si="1"/>
        <v>0</v>
      </c>
      <c r="K12" s="113"/>
      <c r="L12" s="114"/>
      <c r="M12" s="56">
        <f t="shared" si="5"/>
        <v>0</v>
      </c>
      <c r="N12" s="117"/>
      <c r="O12" s="113"/>
      <c r="P12" s="58">
        <f>N12*O12</f>
        <v>0</v>
      </c>
      <c r="Q12" s="59"/>
      <c r="R12" s="60">
        <f t="shared" si="6"/>
        <v>0</v>
      </c>
      <c r="S12" s="56">
        <f t="shared" si="2"/>
        <v>0</v>
      </c>
      <c r="T12" s="106"/>
      <c r="U12" s="56">
        <f t="shared" si="7"/>
        <v>0</v>
      </c>
      <c r="V12" s="37"/>
    </row>
    <row r="13" spans="2:22" ht="45.75" customHeight="1" x14ac:dyDescent="0.4">
      <c r="B13" s="154" t="s">
        <v>48</v>
      </c>
      <c r="C13" s="157"/>
      <c r="D13" s="61" t="s">
        <v>49</v>
      </c>
      <c r="E13" s="101"/>
      <c r="F13" s="101"/>
      <c r="G13" s="102"/>
      <c r="H13" s="39">
        <f t="shared" si="3"/>
        <v>0</v>
      </c>
      <c r="I13" s="39">
        <f t="shared" si="4"/>
        <v>0</v>
      </c>
      <c r="J13" s="40">
        <f t="shared" si="1"/>
        <v>0</v>
      </c>
      <c r="K13" s="109"/>
      <c r="L13" s="115"/>
      <c r="M13" s="62">
        <f t="shared" si="5"/>
        <v>0</v>
      </c>
      <c r="N13" s="41">
        <v>10000000</v>
      </c>
      <c r="O13" s="63"/>
      <c r="P13" s="64">
        <f>N13</f>
        <v>10000000</v>
      </c>
      <c r="Q13" s="65"/>
      <c r="R13" s="44">
        <f t="shared" si="6"/>
        <v>0</v>
      </c>
      <c r="S13" s="39">
        <f t="shared" si="2"/>
        <v>0</v>
      </c>
      <c r="T13" s="102"/>
      <c r="U13" s="39">
        <f t="shared" si="7"/>
        <v>0</v>
      </c>
      <c r="V13" s="37"/>
    </row>
    <row r="14" spans="2:22" ht="45.75" customHeight="1" thickBot="1" x14ac:dyDescent="0.45">
      <c r="B14" s="154" t="s">
        <v>50</v>
      </c>
      <c r="C14" s="157"/>
      <c r="D14" s="66" t="s">
        <v>51</v>
      </c>
      <c r="E14" s="107"/>
      <c r="F14" s="107"/>
      <c r="G14" s="108"/>
      <c r="H14" s="67">
        <f t="shared" si="3"/>
        <v>0</v>
      </c>
      <c r="I14" s="67">
        <f t="shared" si="4"/>
        <v>0</v>
      </c>
      <c r="J14" s="68">
        <f t="shared" si="1"/>
        <v>0</v>
      </c>
      <c r="K14" s="69"/>
      <c r="L14" s="70"/>
      <c r="M14" s="39">
        <f t="shared" si="5"/>
        <v>0</v>
      </c>
      <c r="N14" s="71">
        <v>450000</v>
      </c>
      <c r="O14" s="63"/>
      <c r="P14" s="64">
        <f>N14</f>
        <v>450000</v>
      </c>
      <c r="Q14" s="72"/>
      <c r="R14" s="73">
        <f t="shared" si="6"/>
        <v>0</v>
      </c>
      <c r="S14" s="39">
        <f t="shared" si="2"/>
        <v>0</v>
      </c>
      <c r="T14" s="102"/>
      <c r="U14" s="39">
        <f t="shared" si="7"/>
        <v>0</v>
      </c>
      <c r="V14" s="37"/>
    </row>
    <row r="15" spans="2:22" ht="45.75" customHeight="1" thickTop="1" x14ac:dyDescent="0.4">
      <c r="B15" s="145" t="s">
        <v>52</v>
      </c>
      <c r="C15" s="146"/>
      <c r="D15" s="147"/>
      <c r="E15" s="74">
        <f>E8+E13+E14</f>
        <v>0</v>
      </c>
      <c r="F15" s="74">
        <f t="shared" ref="F15:G15" si="8">F8+F13+F14</f>
        <v>0</v>
      </c>
      <c r="G15" s="74">
        <f t="shared" si="8"/>
        <v>0</v>
      </c>
      <c r="H15" s="74">
        <f t="shared" ref="H15" si="9">H8+H13+H14</f>
        <v>0</v>
      </c>
      <c r="I15" s="74">
        <f t="shared" ref="I15" si="10">I8+I13+I14</f>
        <v>0</v>
      </c>
      <c r="J15" s="75"/>
      <c r="K15" s="76">
        <f>K8+K13+K14</f>
        <v>0</v>
      </c>
      <c r="L15" s="77"/>
      <c r="M15" s="78"/>
      <c r="N15" s="79"/>
      <c r="O15" s="80"/>
      <c r="P15" s="81"/>
      <c r="Q15" s="74">
        <f>Q8</f>
        <v>0</v>
      </c>
      <c r="R15" s="78"/>
      <c r="S15" s="74">
        <f>S8+S13+S14</f>
        <v>0</v>
      </c>
      <c r="T15" s="74">
        <f>T8+T13+T14</f>
        <v>0</v>
      </c>
      <c r="U15" s="74">
        <f>U8+U13+U14</f>
        <v>0</v>
      </c>
      <c r="V15" s="37"/>
    </row>
    <row r="16" spans="2:22" ht="24" customHeight="1" x14ac:dyDescent="0.4">
      <c r="B16" s="82" t="s">
        <v>53</v>
      </c>
      <c r="C16" s="82"/>
      <c r="D16" s="82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9"/>
      <c r="R16" s="83"/>
      <c r="S16" s="83"/>
      <c r="T16" s="83"/>
      <c r="U16" s="83"/>
    </row>
    <row r="17" spans="2:21" ht="24" customHeight="1" x14ac:dyDescent="0.4">
      <c r="B17" s="84" t="s">
        <v>54</v>
      </c>
      <c r="C17" s="9"/>
      <c r="D17" s="84"/>
      <c r="E17" s="83"/>
      <c r="F17" s="83"/>
      <c r="G17" s="83"/>
      <c r="H17" s="83"/>
      <c r="I17" s="83"/>
      <c r="J17" s="83"/>
      <c r="K17" s="83"/>
      <c r="L17" s="83"/>
      <c r="M17" s="85" t="s">
        <v>55</v>
      </c>
      <c r="N17" s="86"/>
      <c r="O17" s="86"/>
      <c r="P17" s="86"/>
      <c r="Q17" s="86"/>
      <c r="R17" s="87"/>
      <c r="S17" s="83"/>
      <c r="T17" s="83"/>
      <c r="U17" s="83"/>
    </row>
    <row r="18" spans="2:21" ht="24" customHeight="1" x14ac:dyDescent="0.4">
      <c r="B18" s="84" t="s">
        <v>56</v>
      </c>
      <c r="C18" s="84"/>
      <c r="D18" s="84"/>
      <c r="E18" s="88"/>
      <c r="F18" s="88"/>
      <c r="G18" s="88"/>
      <c r="H18" s="83"/>
      <c r="I18" s="83"/>
      <c r="J18" s="83"/>
      <c r="K18" s="83"/>
      <c r="L18" s="83"/>
      <c r="M18" s="89" t="s">
        <v>57</v>
      </c>
      <c r="N18" s="83"/>
      <c r="O18" s="83"/>
      <c r="P18" s="83"/>
      <c r="Q18" s="83"/>
      <c r="R18" s="90"/>
      <c r="S18" s="83"/>
      <c r="T18" s="83"/>
      <c r="U18" s="83"/>
    </row>
    <row r="19" spans="2:21" ht="24" customHeight="1" x14ac:dyDescent="0.4">
      <c r="B19" s="84" t="s">
        <v>58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 t="s">
        <v>59</v>
      </c>
      <c r="N19" s="91"/>
      <c r="O19" s="91"/>
      <c r="P19" s="91"/>
      <c r="Q19" s="91"/>
      <c r="R19" s="93"/>
      <c r="S19" s="91"/>
      <c r="T19" s="91"/>
      <c r="U19" s="91"/>
    </row>
    <row r="20" spans="2:21" ht="24" customHeight="1" x14ac:dyDescent="0.4">
      <c r="B20" s="84" t="s">
        <v>60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2" t="s">
        <v>61</v>
      </c>
      <c r="N20" s="91"/>
      <c r="O20" s="91"/>
      <c r="P20" s="91"/>
      <c r="Q20" s="91"/>
      <c r="R20" s="93"/>
      <c r="S20" s="91"/>
      <c r="T20" s="91"/>
      <c r="U20" s="91"/>
    </row>
    <row r="21" spans="2:21" ht="24" customHeight="1" x14ac:dyDescent="0.4">
      <c r="B21" s="84" t="s">
        <v>62</v>
      </c>
      <c r="C21" s="91"/>
      <c r="D21" s="91"/>
      <c r="E21" s="91"/>
      <c r="F21" s="91"/>
      <c r="G21" s="91"/>
      <c r="H21" s="91"/>
      <c r="I21" s="91"/>
      <c r="J21" s="91"/>
      <c r="K21" s="91"/>
      <c r="L21" s="94"/>
      <c r="M21" s="95" t="s">
        <v>63</v>
      </c>
      <c r="N21" s="96"/>
      <c r="O21" s="96"/>
      <c r="P21" s="96"/>
      <c r="Q21" s="96"/>
      <c r="R21" s="97"/>
      <c r="S21" s="94"/>
      <c r="T21" s="94"/>
      <c r="U21" s="94"/>
    </row>
    <row r="22" spans="2:21" ht="23.25" customHeight="1" x14ac:dyDescent="0.4">
      <c r="B22" s="84" t="s">
        <v>64</v>
      </c>
      <c r="C22" s="94"/>
      <c r="D22" s="94"/>
      <c r="E22" s="94"/>
      <c r="F22" s="94"/>
      <c r="G22" s="94"/>
      <c r="H22" s="94"/>
      <c r="I22" s="94"/>
      <c r="J22" s="94"/>
      <c r="K22" s="94"/>
      <c r="L22" s="98"/>
      <c r="M22" s="98"/>
      <c r="N22" s="98"/>
      <c r="O22" s="98"/>
      <c r="P22" s="98"/>
      <c r="R22" s="98"/>
      <c r="S22" s="98"/>
      <c r="T22" s="98"/>
      <c r="U22" s="98"/>
    </row>
    <row r="23" spans="2:21" ht="24" customHeight="1" x14ac:dyDescent="0.4">
      <c r="B23" s="94" t="s">
        <v>65</v>
      </c>
      <c r="C23" s="99"/>
      <c r="D23" s="99"/>
      <c r="E23" s="100"/>
      <c r="F23" s="100"/>
      <c r="G23" s="100"/>
      <c r="H23" s="98"/>
      <c r="I23" s="98"/>
      <c r="J23" s="98"/>
      <c r="K23" s="98"/>
    </row>
    <row r="24" spans="2:21" ht="24" customHeight="1" x14ac:dyDescent="0.4">
      <c r="B24" s="94" t="s">
        <v>66</v>
      </c>
      <c r="C24" s="99"/>
      <c r="D24" s="99"/>
      <c r="E24" s="100"/>
      <c r="F24" s="100"/>
      <c r="G24" s="100"/>
      <c r="H24" s="98"/>
      <c r="I24" s="98"/>
      <c r="J24" s="98"/>
      <c r="K24" s="98"/>
    </row>
  </sheetData>
  <mergeCells count="24">
    <mergeCell ref="B15:D15"/>
    <mergeCell ref="Q4:Q6"/>
    <mergeCell ref="R4:R6"/>
    <mergeCell ref="S4:S6"/>
    <mergeCell ref="T4:T6"/>
    <mergeCell ref="B7:D7"/>
    <mergeCell ref="B8:C8"/>
    <mergeCell ref="B9:B12"/>
    <mergeCell ref="B13:C13"/>
    <mergeCell ref="B14:C14"/>
    <mergeCell ref="U4:U6"/>
    <mergeCell ref="K5:L5"/>
    <mergeCell ref="N5:N6"/>
    <mergeCell ref="O5:O6"/>
    <mergeCell ref="B2:U2"/>
    <mergeCell ref="B4:D5"/>
    <mergeCell ref="E4:E6"/>
    <mergeCell ref="F4:F6"/>
    <mergeCell ref="G4:G6"/>
    <mergeCell ref="H4:H6"/>
    <mergeCell ref="I4:I6"/>
    <mergeCell ref="J4:J6"/>
    <mergeCell ref="M4:M6"/>
    <mergeCell ref="P4:P6"/>
  </mergeCells>
  <phoneticPr fontId="4"/>
  <dataValidations count="3">
    <dataValidation type="list" allowBlank="1" showInputMessage="1" showErrorMessage="1" sqref="Q10" xr:uid="{7D51CBEB-AB2D-4256-8985-71596F50A25C}">
      <formula1>"50000,0"</formula1>
    </dataValidation>
    <dataValidation type="list" allowBlank="1" showInputMessage="1" showErrorMessage="1" sqref="N12" xr:uid="{8FD2232C-B62C-4E06-A5BC-187CB2E92D5F}">
      <formula1>"300000,1000000"</formula1>
    </dataValidation>
    <dataValidation type="list" allowBlank="1" showInputMessage="1" showErrorMessage="1" sqref="N10" xr:uid="{C07B7B69-B820-45C4-8C80-BDF2664B65A3}">
      <formula1>"1000000,1500000,2000000,2500000"</formula1>
    </dataValidation>
  </dataValidations>
  <printOptions horizontalCentered="1"/>
  <pageMargins left="0.39370078740157483" right="0.39370078740157483" top="0.6" bottom="0.39" header="0.41" footer="0.23622047244094491"/>
  <pageSetup paperSize="9" scale="44" orientation="landscape" horizontalDpi="300" verticalDpi="300" r:id="rId1"/>
  <headerFooter alignWithMargins="0"/>
  <rowBreaks count="1" manualBreakCount="1">
    <brk id="8" max="18" man="1"/>
  </rowBreaks>
  <colBreaks count="1" manualBreakCount="1">
    <brk id="16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01F2-10DF-4BF7-9F13-026CE006A0EF}">
  <sheetPr>
    <pageSetUpPr fitToPage="1"/>
  </sheetPr>
  <dimension ref="B1:V24"/>
  <sheetViews>
    <sheetView showGridLines="0" tabSelected="1" view="pageBreakPreview" topLeftCell="A3" zoomScale="55" zoomScaleNormal="55" zoomScaleSheetLayoutView="55" workbookViewId="0">
      <selection activeCell="K11" sqref="K11"/>
    </sheetView>
  </sheetViews>
  <sheetFormatPr defaultColWidth="8.125" defaultRowHeight="13.5" x14ac:dyDescent="0.4"/>
  <cols>
    <col min="1" max="1" width="1.5" style="5" customWidth="1"/>
    <col min="2" max="2" width="2.75" style="5" customWidth="1"/>
    <col min="3" max="3" width="5.625" style="5" customWidth="1"/>
    <col min="4" max="4" width="47.25" style="5" customWidth="1"/>
    <col min="5" max="16" width="13.625" style="5" customWidth="1"/>
    <col min="17" max="17" width="15.5" style="5" customWidth="1"/>
    <col min="18" max="21" width="13.625" style="5" customWidth="1"/>
    <col min="22" max="22" width="1.625" style="5" customWidth="1"/>
    <col min="23" max="16384" width="8.125" style="5"/>
  </cols>
  <sheetData>
    <row r="1" spans="2:22" ht="21" x14ac:dyDescent="0.2">
      <c r="B1" s="1" t="s">
        <v>0</v>
      </c>
      <c r="C1" s="2"/>
      <c r="D1" s="1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2" ht="19.149999999999999" customHeight="1" x14ac:dyDescent="0.4">
      <c r="B2" s="128" t="s">
        <v>68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6"/>
    </row>
    <row r="3" spans="2:22" ht="14.25" x14ac:dyDescent="0.15"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8"/>
      <c r="S3" s="10"/>
      <c r="T3" s="10"/>
      <c r="U3" s="10" t="s">
        <v>1</v>
      </c>
    </row>
    <row r="4" spans="2:22" ht="18" customHeight="1" x14ac:dyDescent="0.4">
      <c r="B4" s="129" t="s">
        <v>2</v>
      </c>
      <c r="C4" s="130"/>
      <c r="D4" s="131"/>
      <c r="E4" s="135" t="s">
        <v>3</v>
      </c>
      <c r="F4" s="135" t="s">
        <v>4</v>
      </c>
      <c r="G4" s="135" t="s">
        <v>5</v>
      </c>
      <c r="H4" s="135" t="s">
        <v>6</v>
      </c>
      <c r="I4" s="135" t="s">
        <v>7</v>
      </c>
      <c r="J4" s="140" t="s">
        <v>8</v>
      </c>
      <c r="K4" s="11"/>
      <c r="L4" s="11"/>
      <c r="M4" s="119" t="s">
        <v>9</v>
      </c>
      <c r="N4" s="12"/>
      <c r="O4" s="13"/>
      <c r="P4" s="143" t="s">
        <v>10</v>
      </c>
      <c r="Q4" s="148" t="s">
        <v>11</v>
      </c>
      <c r="R4" s="135" t="s">
        <v>12</v>
      </c>
      <c r="S4" s="119" t="s">
        <v>13</v>
      </c>
      <c r="T4" s="119" t="s">
        <v>14</v>
      </c>
      <c r="U4" s="119" t="s">
        <v>15</v>
      </c>
    </row>
    <row r="5" spans="2:22" ht="43.5" customHeight="1" x14ac:dyDescent="0.4">
      <c r="B5" s="132"/>
      <c r="C5" s="133"/>
      <c r="D5" s="134"/>
      <c r="E5" s="136"/>
      <c r="F5" s="138"/>
      <c r="G5" s="138"/>
      <c r="H5" s="136"/>
      <c r="I5" s="138"/>
      <c r="J5" s="141"/>
      <c r="K5" s="122" t="s">
        <v>16</v>
      </c>
      <c r="L5" s="123"/>
      <c r="M5" s="121"/>
      <c r="N5" s="124" t="s">
        <v>17</v>
      </c>
      <c r="O5" s="126" t="s">
        <v>18</v>
      </c>
      <c r="P5" s="144"/>
      <c r="Q5" s="149"/>
      <c r="R5" s="138"/>
      <c r="S5" s="120"/>
      <c r="T5" s="120"/>
      <c r="U5" s="120"/>
    </row>
    <row r="6" spans="2:22" ht="28.5" x14ac:dyDescent="0.4">
      <c r="B6" s="14"/>
      <c r="C6" s="15"/>
      <c r="D6" s="16"/>
      <c r="E6" s="137"/>
      <c r="F6" s="139"/>
      <c r="G6" s="139"/>
      <c r="H6" s="137"/>
      <c r="I6" s="139"/>
      <c r="J6" s="142"/>
      <c r="K6" s="18" t="s">
        <v>19</v>
      </c>
      <c r="L6" s="19" t="s">
        <v>20</v>
      </c>
      <c r="M6" s="121"/>
      <c r="N6" s="125"/>
      <c r="O6" s="127"/>
      <c r="P6" s="144"/>
      <c r="Q6" s="150"/>
      <c r="R6" s="139"/>
      <c r="S6" s="121"/>
      <c r="T6" s="121"/>
      <c r="U6" s="121"/>
    </row>
    <row r="7" spans="2:22" ht="14.25" customHeight="1" x14ac:dyDescent="0.4">
      <c r="B7" s="151" t="s">
        <v>21</v>
      </c>
      <c r="C7" s="152"/>
      <c r="D7" s="153"/>
      <c r="E7" s="20" t="s">
        <v>22</v>
      </c>
      <c r="F7" s="20" t="s">
        <v>23</v>
      </c>
      <c r="G7" s="20" t="s">
        <v>24</v>
      </c>
      <c r="H7" s="20" t="s">
        <v>25</v>
      </c>
      <c r="I7" s="20" t="s">
        <v>26</v>
      </c>
      <c r="J7" s="21" t="s">
        <v>27</v>
      </c>
      <c r="K7" s="22" t="s">
        <v>28</v>
      </c>
      <c r="L7" s="23"/>
      <c r="M7" s="20" t="s">
        <v>29</v>
      </c>
      <c r="N7" s="21" t="s">
        <v>30</v>
      </c>
      <c r="O7" s="22" t="s">
        <v>31</v>
      </c>
      <c r="P7" s="24" t="s">
        <v>32</v>
      </c>
      <c r="Q7" s="17" t="s">
        <v>33</v>
      </c>
      <c r="R7" s="24" t="s">
        <v>34</v>
      </c>
      <c r="S7" s="20" t="s">
        <v>35</v>
      </c>
      <c r="T7" s="20" t="s">
        <v>36</v>
      </c>
      <c r="U7" s="20" t="s">
        <v>37</v>
      </c>
    </row>
    <row r="8" spans="2:22" ht="45.75" customHeight="1" x14ac:dyDescent="0.4">
      <c r="B8" s="154" t="s">
        <v>38</v>
      </c>
      <c r="C8" s="155"/>
      <c r="D8" s="25" t="s">
        <v>39</v>
      </c>
      <c r="E8" s="26">
        <f>SUM(E9:E12)</f>
        <v>3120000</v>
      </c>
      <c r="F8" s="26">
        <f t="shared" ref="F8:G8" si="0">SUM(F9:F12)</f>
        <v>2800000</v>
      </c>
      <c r="G8" s="27">
        <f t="shared" si="0"/>
        <v>0</v>
      </c>
      <c r="H8" s="27">
        <f>SUM(H9:H12)</f>
        <v>3120000</v>
      </c>
      <c r="I8" s="27">
        <f>SUM(I9:I12)</f>
        <v>2800000</v>
      </c>
      <c r="J8" s="28"/>
      <c r="K8" s="29">
        <f>SUM(K9:K12)</f>
        <v>225000</v>
      </c>
      <c r="L8" s="30"/>
      <c r="M8" s="31"/>
      <c r="N8" s="32"/>
      <c r="O8" s="33"/>
      <c r="P8" s="34"/>
      <c r="Q8" s="35">
        <f>Q10</f>
        <v>0</v>
      </c>
      <c r="R8" s="36"/>
      <c r="S8" s="27">
        <f>SUM(S9:S12)</f>
        <v>2075000</v>
      </c>
      <c r="T8" s="27">
        <f>SUM(T9:T12)</f>
        <v>2075000</v>
      </c>
      <c r="U8" s="27">
        <f>SUM(U9:U12)</f>
        <v>2075000</v>
      </c>
      <c r="V8" s="37"/>
    </row>
    <row r="9" spans="2:22" ht="45.75" customHeight="1" x14ac:dyDescent="0.4">
      <c r="B9" s="156"/>
      <c r="C9" s="38" t="s">
        <v>40</v>
      </c>
      <c r="D9" s="25" t="s">
        <v>41</v>
      </c>
      <c r="E9" s="101"/>
      <c r="F9" s="101"/>
      <c r="G9" s="102"/>
      <c r="H9" s="39">
        <f>E9-G9</f>
        <v>0</v>
      </c>
      <c r="I9" s="39">
        <f>MIN(F9,H9)</f>
        <v>0</v>
      </c>
      <c r="J9" s="40">
        <f t="shared" ref="J9:J14" si="1">I9*3/4</f>
        <v>0</v>
      </c>
      <c r="K9" s="109"/>
      <c r="L9" s="110"/>
      <c r="M9" s="39">
        <f>IF(K9&gt;L9*100000,J9-K9+L9*100000,J9)</f>
        <v>0</v>
      </c>
      <c r="N9" s="41">
        <v>1000000</v>
      </c>
      <c r="O9" s="109"/>
      <c r="P9" s="42">
        <f>N9*O9</f>
        <v>0</v>
      </c>
      <c r="Q9" s="43"/>
      <c r="R9" s="44">
        <f>MIN(M9,(P9+Q9))</f>
        <v>0</v>
      </c>
      <c r="S9" s="39">
        <f t="shared" ref="S9:S14" si="2">ROUNDDOWN(R9,-3)</f>
        <v>0</v>
      </c>
      <c r="T9" s="102"/>
      <c r="U9" s="39">
        <f>MIN(S9,T9)</f>
        <v>0</v>
      </c>
      <c r="V9" s="37"/>
    </row>
    <row r="10" spans="2:22" ht="45.75" customHeight="1" x14ac:dyDescent="0.4">
      <c r="B10" s="156"/>
      <c r="C10" s="45" t="s">
        <v>42</v>
      </c>
      <c r="D10" s="46" t="s">
        <v>43</v>
      </c>
      <c r="E10" s="103"/>
      <c r="F10" s="103"/>
      <c r="G10" s="104"/>
      <c r="H10" s="47">
        <f t="shared" ref="H10:H14" si="3">E10-G10</f>
        <v>0</v>
      </c>
      <c r="I10" s="47">
        <f t="shared" ref="I10:I14" si="4">MIN(F10,H10)</f>
        <v>0</v>
      </c>
      <c r="J10" s="48">
        <f t="shared" si="1"/>
        <v>0</v>
      </c>
      <c r="K10" s="111"/>
      <c r="L10" s="112"/>
      <c r="M10" s="47">
        <f t="shared" ref="M10:M14" si="5">IF(K10&gt;L10*100000,J10-K10+L10*100000,J10)</f>
        <v>0</v>
      </c>
      <c r="N10" s="116">
        <v>1000000</v>
      </c>
      <c r="O10" s="49"/>
      <c r="P10" s="50">
        <f>N10</f>
        <v>1000000</v>
      </c>
      <c r="Q10" s="118"/>
      <c r="R10" s="51">
        <f t="shared" ref="R10:R14" si="6">MIN(M10,(P10+Q10))</f>
        <v>0</v>
      </c>
      <c r="S10" s="47">
        <f t="shared" si="2"/>
        <v>0</v>
      </c>
      <c r="T10" s="104"/>
      <c r="U10" s="47">
        <f t="shared" ref="U10:U14" si="7">MIN(S10,T10)</f>
        <v>0</v>
      </c>
      <c r="V10" s="37"/>
    </row>
    <row r="11" spans="2:22" ht="45.75" customHeight="1" x14ac:dyDescent="0.4">
      <c r="B11" s="156"/>
      <c r="C11" s="45" t="s">
        <v>44</v>
      </c>
      <c r="D11" s="46" t="s">
        <v>45</v>
      </c>
      <c r="E11" s="103">
        <v>3000000</v>
      </c>
      <c r="F11" s="103">
        <v>2700000</v>
      </c>
      <c r="G11" s="104">
        <v>0</v>
      </c>
      <c r="H11" s="47">
        <f t="shared" si="3"/>
        <v>3000000</v>
      </c>
      <c r="I11" s="47">
        <f t="shared" si="4"/>
        <v>2700000</v>
      </c>
      <c r="J11" s="48">
        <f t="shared" si="1"/>
        <v>2025000</v>
      </c>
      <c r="K11" s="111">
        <v>225000</v>
      </c>
      <c r="L11" s="112">
        <v>2</v>
      </c>
      <c r="M11" s="47">
        <f t="shared" si="5"/>
        <v>2000000</v>
      </c>
      <c r="N11" s="52">
        <v>300000</v>
      </c>
      <c r="O11" s="111">
        <v>21</v>
      </c>
      <c r="P11" s="50">
        <f>N11*O11</f>
        <v>6300000</v>
      </c>
      <c r="Q11" s="53"/>
      <c r="R11" s="51">
        <f t="shared" si="6"/>
        <v>2000000</v>
      </c>
      <c r="S11" s="47">
        <f t="shared" si="2"/>
        <v>2000000</v>
      </c>
      <c r="T11" s="104">
        <v>2000000</v>
      </c>
      <c r="U11" s="47">
        <f t="shared" si="7"/>
        <v>2000000</v>
      </c>
      <c r="V11" s="37"/>
    </row>
    <row r="12" spans="2:22" ht="45.75" customHeight="1" x14ac:dyDescent="0.4">
      <c r="B12" s="156"/>
      <c r="C12" s="54" t="s">
        <v>46</v>
      </c>
      <c r="D12" s="55" t="s">
        <v>47</v>
      </c>
      <c r="E12" s="105">
        <v>120000</v>
      </c>
      <c r="F12" s="105">
        <v>100000</v>
      </c>
      <c r="G12" s="106">
        <v>0</v>
      </c>
      <c r="H12" s="56">
        <f t="shared" si="3"/>
        <v>120000</v>
      </c>
      <c r="I12" s="56">
        <f t="shared" si="4"/>
        <v>100000</v>
      </c>
      <c r="J12" s="57">
        <f t="shared" si="1"/>
        <v>75000</v>
      </c>
      <c r="K12" s="113"/>
      <c r="L12" s="114"/>
      <c r="M12" s="56">
        <f t="shared" si="5"/>
        <v>75000</v>
      </c>
      <c r="N12" s="117">
        <v>300000</v>
      </c>
      <c r="O12" s="113">
        <v>1</v>
      </c>
      <c r="P12" s="58">
        <f>N12*O12</f>
        <v>300000</v>
      </c>
      <c r="Q12" s="59"/>
      <c r="R12" s="60">
        <f t="shared" si="6"/>
        <v>75000</v>
      </c>
      <c r="S12" s="56">
        <f t="shared" si="2"/>
        <v>75000</v>
      </c>
      <c r="T12" s="106">
        <v>75000</v>
      </c>
      <c r="U12" s="56">
        <f t="shared" si="7"/>
        <v>75000</v>
      </c>
      <c r="V12" s="37"/>
    </row>
    <row r="13" spans="2:22" ht="45.75" customHeight="1" x14ac:dyDescent="0.4">
      <c r="B13" s="154" t="s">
        <v>48</v>
      </c>
      <c r="C13" s="157"/>
      <c r="D13" s="61" t="s">
        <v>49</v>
      </c>
      <c r="E13" s="101"/>
      <c r="F13" s="101"/>
      <c r="G13" s="102"/>
      <c r="H13" s="39">
        <f t="shared" si="3"/>
        <v>0</v>
      </c>
      <c r="I13" s="39">
        <f t="shared" si="4"/>
        <v>0</v>
      </c>
      <c r="J13" s="40">
        <f t="shared" si="1"/>
        <v>0</v>
      </c>
      <c r="K13" s="109"/>
      <c r="L13" s="115"/>
      <c r="M13" s="62">
        <f t="shared" si="5"/>
        <v>0</v>
      </c>
      <c r="N13" s="41">
        <v>10000000</v>
      </c>
      <c r="O13" s="63"/>
      <c r="P13" s="64">
        <f>N13</f>
        <v>10000000</v>
      </c>
      <c r="Q13" s="65"/>
      <c r="R13" s="44">
        <f t="shared" si="6"/>
        <v>0</v>
      </c>
      <c r="S13" s="39">
        <f t="shared" si="2"/>
        <v>0</v>
      </c>
      <c r="T13" s="102"/>
      <c r="U13" s="39">
        <f t="shared" si="7"/>
        <v>0</v>
      </c>
      <c r="V13" s="37"/>
    </row>
    <row r="14" spans="2:22" ht="45.75" customHeight="1" thickBot="1" x14ac:dyDescent="0.45">
      <c r="B14" s="154" t="s">
        <v>50</v>
      </c>
      <c r="C14" s="157"/>
      <c r="D14" s="66" t="s">
        <v>51</v>
      </c>
      <c r="E14" s="107"/>
      <c r="F14" s="107"/>
      <c r="G14" s="108"/>
      <c r="H14" s="67">
        <f t="shared" si="3"/>
        <v>0</v>
      </c>
      <c r="I14" s="67">
        <f t="shared" si="4"/>
        <v>0</v>
      </c>
      <c r="J14" s="68">
        <f t="shared" si="1"/>
        <v>0</v>
      </c>
      <c r="K14" s="69"/>
      <c r="L14" s="70"/>
      <c r="M14" s="39">
        <f t="shared" si="5"/>
        <v>0</v>
      </c>
      <c r="N14" s="71">
        <v>450000</v>
      </c>
      <c r="O14" s="63"/>
      <c r="P14" s="64">
        <f>N14</f>
        <v>450000</v>
      </c>
      <c r="Q14" s="72"/>
      <c r="R14" s="73">
        <f t="shared" si="6"/>
        <v>0</v>
      </c>
      <c r="S14" s="39">
        <f t="shared" si="2"/>
        <v>0</v>
      </c>
      <c r="T14" s="102"/>
      <c r="U14" s="39">
        <f t="shared" si="7"/>
        <v>0</v>
      </c>
      <c r="V14" s="37"/>
    </row>
    <row r="15" spans="2:22" ht="45.75" customHeight="1" thickTop="1" x14ac:dyDescent="0.4">
      <c r="B15" s="145" t="s">
        <v>52</v>
      </c>
      <c r="C15" s="146"/>
      <c r="D15" s="147"/>
      <c r="E15" s="74">
        <f>E8+E13+E14</f>
        <v>3120000</v>
      </c>
      <c r="F15" s="74">
        <f t="shared" ref="F15:I15" si="8">F8+F13+F14</f>
        <v>2800000</v>
      </c>
      <c r="G15" s="74">
        <f t="shared" si="8"/>
        <v>0</v>
      </c>
      <c r="H15" s="74">
        <f t="shared" si="8"/>
        <v>3120000</v>
      </c>
      <c r="I15" s="74">
        <f t="shared" si="8"/>
        <v>2800000</v>
      </c>
      <c r="J15" s="75"/>
      <c r="K15" s="76">
        <f>K8+K13+K14</f>
        <v>225000</v>
      </c>
      <c r="L15" s="77"/>
      <c r="M15" s="78"/>
      <c r="N15" s="79"/>
      <c r="O15" s="80"/>
      <c r="P15" s="81"/>
      <c r="Q15" s="74">
        <f>Q8</f>
        <v>0</v>
      </c>
      <c r="R15" s="78"/>
      <c r="S15" s="74">
        <f>S8+S13+S14</f>
        <v>2075000</v>
      </c>
      <c r="T15" s="74">
        <f>T8+T13+T14</f>
        <v>2075000</v>
      </c>
      <c r="U15" s="74">
        <f>U8+U13+U14</f>
        <v>2075000</v>
      </c>
      <c r="V15" s="37"/>
    </row>
    <row r="16" spans="2:22" ht="24" customHeight="1" x14ac:dyDescent="0.4">
      <c r="B16" s="82" t="s">
        <v>53</v>
      </c>
      <c r="C16" s="82"/>
      <c r="D16" s="82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9"/>
      <c r="R16" s="83"/>
      <c r="S16" s="83"/>
      <c r="T16" s="83"/>
      <c r="U16" s="83"/>
    </row>
    <row r="17" spans="2:21" ht="24" customHeight="1" x14ac:dyDescent="0.4">
      <c r="B17" s="84" t="s">
        <v>54</v>
      </c>
      <c r="C17" s="9"/>
      <c r="D17" s="84"/>
      <c r="E17" s="83"/>
      <c r="F17" s="83"/>
      <c r="G17" s="83"/>
      <c r="H17" s="83"/>
      <c r="I17" s="83"/>
      <c r="J17" s="83"/>
      <c r="K17" s="83"/>
      <c r="L17" s="83"/>
      <c r="M17" s="85" t="s">
        <v>55</v>
      </c>
      <c r="N17" s="86"/>
      <c r="O17" s="86"/>
      <c r="P17" s="86"/>
      <c r="Q17" s="86"/>
      <c r="R17" s="87"/>
      <c r="S17" s="83"/>
      <c r="T17" s="83"/>
      <c r="U17" s="83"/>
    </row>
    <row r="18" spans="2:21" ht="24" customHeight="1" x14ac:dyDescent="0.4">
      <c r="B18" s="84" t="s">
        <v>56</v>
      </c>
      <c r="C18" s="84"/>
      <c r="D18" s="84"/>
      <c r="E18" s="88"/>
      <c r="F18" s="88"/>
      <c r="G18" s="88"/>
      <c r="H18" s="83"/>
      <c r="I18" s="83"/>
      <c r="J18" s="83"/>
      <c r="K18" s="83"/>
      <c r="L18" s="83"/>
      <c r="M18" s="89" t="s">
        <v>57</v>
      </c>
      <c r="N18" s="83"/>
      <c r="O18" s="83"/>
      <c r="P18" s="83"/>
      <c r="Q18" s="83"/>
      <c r="R18" s="90"/>
      <c r="S18" s="83"/>
      <c r="T18" s="83"/>
      <c r="U18" s="83"/>
    </row>
    <row r="19" spans="2:21" ht="24" customHeight="1" x14ac:dyDescent="0.4">
      <c r="B19" s="84" t="s">
        <v>58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 t="s">
        <v>59</v>
      </c>
      <c r="N19" s="91"/>
      <c r="O19" s="91"/>
      <c r="P19" s="91"/>
      <c r="Q19" s="91"/>
      <c r="R19" s="93"/>
      <c r="S19" s="91"/>
      <c r="T19" s="91"/>
      <c r="U19" s="91"/>
    </row>
    <row r="20" spans="2:21" ht="24" customHeight="1" x14ac:dyDescent="0.4">
      <c r="B20" s="84" t="s">
        <v>60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2" t="s">
        <v>61</v>
      </c>
      <c r="N20" s="91"/>
      <c r="O20" s="91"/>
      <c r="P20" s="91"/>
      <c r="Q20" s="91"/>
      <c r="R20" s="93"/>
      <c r="S20" s="91"/>
      <c r="T20" s="91"/>
      <c r="U20" s="91"/>
    </row>
    <row r="21" spans="2:21" ht="24" customHeight="1" x14ac:dyDescent="0.4">
      <c r="B21" s="84" t="s">
        <v>62</v>
      </c>
      <c r="C21" s="91"/>
      <c r="D21" s="91"/>
      <c r="E21" s="91"/>
      <c r="F21" s="91"/>
      <c r="G21" s="91"/>
      <c r="H21" s="91"/>
      <c r="I21" s="91"/>
      <c r="J21" s="91"/>
      <c r="K21" s="91"/>
      <c r="L21" s="94"/>
      <c r="M21" s="95" t="s">
        <v>63</v>
      </c>
      <c r="N21" s="96"/>
      <c r="O21" s="96"/>
      <c r="P21" s="96"/>
      <c r="Q21" s="96"/>
      <c r="R21" s="97"/>
      <c r="S21" s="94"/>
      <c r="T21" s="94"/>
      <c r="U21" s="94"/>
    </row>
    <row r="22" spans="2:21" ht="23.25" customHeight="1" x14ac:dyDescent="0.4">
      <c r="B22" s="84" t="s">
        <v>64</v>
      </c>
      <c r="C22" s="94"/>
      <c r="D22" s="94"/>
      <c r="E22" s="94"/>
      <c r="F22" s="94"/>
      <c r="G22" s="94"/>
      <c r="H22" s="94"/>
      <c r="I22" s="94"/>
      <c r="J22" s="94"/>
      <c r="K22" s="94"/>
      <c r="L22" s="98"/>
      <c r="M22" s="98"/>
      <c r="N22" s="98"/>
      <c r="O22" s="98"/>
      <c r="P22" s="98"/>
      <c r="R22" s="98"/>
      <c r="S22" s="98"/>
      <c r="T22" s="98"/>
      <c r="U22" s="98"/>
    </row>
    <row r="23" spans="2:21" ht="24" customHeight="1" x14ac:dyDescent="0.4">
      <c r="B23" s="94" t="s">
        <v>65</v>
      </c>
      <c r="C23" s="99"/>
      <c r="D23" s="99"/>
      <c r="E23" s="100"/>
      <c r="F23" s="100"/>
      <c r="G23" s="100"/>
      <c r="H23" s="98"/>
      <c r="I23" s="98"/>
      <c r="J23" s="98"/>
      <c r="K23" s="98"/>
    </row>
    <row r="24" spans="2:21" ht="24" customHeight="1" x14ac:dyDescent="0.4">
      <c r="B24" s="94" t="s">
        <v>66</v>
      </c>
      <c r="C24" s="99"/>
      <c r="D24" s="99"/>
      <c r="E24" s="100"/>
      <c r="F24" s="100"/>
      <c r="G24" s="100"/>
      <c r="H24" s="98"/>
      <c r="I24" s="98"/>
      <c r="J24" s="98"/>
      <c r="K24" s="98"/>
    </row>
  </sheetData>
  <mergeCells count="24">
    <mergeCell ref="U4:U6"/>
    <mergeCell ref="K5:L5"/>
    <mergeCell ref="N5:N6"/>
    <mergeCell ref="O5:O6"/>
    <mergeCell ref="B2:U2"/>
    <mergeCell ref="B4:D5"/>
    <mergeCell ref="E4:E6"/>
    <mergeCell ref="F4:F6"/>
    <mergeCell ref="G4:G6"/>
    <mergeCell ref="H4:H6"/>
    <mergeCell ref="I4:I6"/>
    <mergeCell ref="J4:J6"/>
    <mergeCell ref="M4:M6"/>
    <mergeCell ref="P4:P6"/>
    <mergeCell ref="B15:D15"/>
    <mergeCell ref="Q4:Q6"/>
    <mergeCell ref="R4:R6"/>
    <mergeCell ref="S4:S6"/>
    <mergeCell ref="T4:T6"/>
    <mergeCell ref="B7:D7"/>
    <mergeCell ref="B8:C8"/>
    <mergeCell ref="B9:B12"/>
    <mergeCell ref="B13:C13"/>
    <mergeCell ref="B14:C14"/>
  </mergeCells>
  <phoneticPr fontId="4"/>
  <dataValidations count="3">
    <dataValidation type="list" allowBlank="1" showInputMessage="1" showErrorMessage="1" sqref="Q10" xr:uid="{5AD4944C-7001-49D0-9B45-23607BEBDE64}">
      <formula1>"50000,0"</formula1>
    </dataValidation>
    <dataValidation type="list" allowBlank="1" showInputMessage="1" showErrorMessage="1" sqref="N12" xr:uid="{71527758-D7D2-4E55-948A-D8171ABFDE34}">
      <formula1>"300000,1000000"</formula1>
    </dataValidation>
    <dataValidation type="list" allowBlank="1" showInputMessage="1" showErrorMessage="1" sqref="N10" xr:uid="{DD1FFF2D-362A-4AED-9BAA-C13E368CC4FC}">
      <formula1>"1000000,1500000,2000000,2500000"</formula1>
    </dataValidation>
  </dataValidations>
  <printOptions horizontalCentered="1"/>
  <pageMargins left="0.39370078740157483" right="0.39370078740157483" top="0.6" bottom="0.39" header="0.41" footer="0.23622047244094491"/>
  <pageSetup paperSize="9" scale="44" orientation="landscape" horizontalDpi="300" verticalDpi="300" r:id="rId1"/>
  <headerFooter alignWithMargins="0"/>
  <rowBreaks count="1" manualBreakCount="1">
    <brk id="8" max="18" man="1"/>
  </rowBreaks>
  <colBreaks count="1" manualBreakCount="1">
    <brk id="16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第4号別紙１（精算内訳）</vt:lpstr>
      <vt:lpstr>記入例</vt:lpstr>
      <vt:lpstr>記入例!Print_Area</vt:lpstr>
      <vt:lpstr>'第4号別紙１（精算内訳）'!Print_Area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2026-01-08T09:25:16Z</dcterms:created>
  <dcterms:modified xsi:type="dcterms:W3CDTF">2026-01-20T08:06:22Z</dcterms:modified>
</cp:coreProperties>
</file>